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0 - ASŘ" sheetId="2" r:id="rId2"/>
    <sheet name="300, 400, 500 - EL, EK" sheetId="3" r:id="rId3"/>
    <sheet name="300, 800 - ZTI, Plyn" sheetId="4" r:id="rId4"/>
    <sheet name="600 - VZT" sheetId="5" r:id="rId5"/>
    <sheet name="700 - Vytápění" sheetId="6" r:id="rId6"/>
    <sheet name="VRN - Vedlejší rozpočtové...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'100 - ASŘ'!$C$103:$K$536</definedName>
    <definedName name="_xlnm.Print_Area" localSheetId="1">'100 - ASŘ'!$C$4:$J$41,'100 - ASŘ'!$C$47:$J$83,'100 - ASŘ'!$C$89:$K$536</definedName>
    <definedName name="_xlnm.Print_Titles" localSheetId="1">'100 - ASŘ'!$103:$103</definedName>
    <definedName name="_xlnm._FilterDatabase" localSheetId="2" hidden="1">'300, 400, 500 - EL, EK'!$C$94:$K$220</definedName>
    <definedName name="_xlnm.Print_Area" localSheetId="2">'300, 400, 500 - EL, EK'!$C$4:$J$41,'300, 400, 500 - EL, EK'!$C$47:$J$74,'300, 400, 500 - EL, EK'!$C$80:$K$220</definedName>
    <definedName name="_xlnm.Print_Titles" localSheetId="2">'300, 400, 500 - EL, EK'!$94:$94</definedName>
    <definedName name="_xlnm._FilterDatabase" localSheetId="3" hidden="1">'300, 800 - ZTI, Plyn'!$C$104:$K$221</definedName>
    <definedName name="_xlnm.Print_Area" localSheetId="3">'300, 800 - ZTI, Plyn'!$C$4:$J$41,'300, 800 - ZTI, Plyn'!$C$47:$J$84,'300, 800 - ZTI, Plyn'!$C$90:$K$221</definedName>
    <definedName name="_xlnm.Print_Titles" localSheetId="3">'300, 800 - ZTI, Plyn'!$104:$104</definedName>
    <definedName name="_xlnm._FilterDatabase" localSheetId="4" hidden="1">'600 - VZT'!$C$88:$K$110</definedName>
    <definedName name="_xlnm.Print_Area" localSheetId="4">'600 - VZT'!$C$4:$J$41,'600 - VZT'!$C$47:$J$68,'600 - VZT'!$C$74:$K$110</definedName>
    <definedName name="_xlnm.Print_Titles" localSheetId="4">'600 - VZT'!$88:$88</definedName>
    <definedName name="_xlnm._FilterDatabase" localSheetId="5" hidden="1">'700 - Vytápění'!$C$91:$K$129</definedName>
    <definedName name="_xlnm.Print_Area" localSheetId="5">'700 - Vytápění'!$C$4:$J$41,'700 - Vytápění'!$C$47:$J$71,'700 - Vytápění'!$C$77:$K$129</definedName>
    <definedName name="_xlnm.Print_Titles" localSheetId="5">'700 - Vytápění'!$91:$91</definedName>
    <definedName name="_xlnm._FilterDatabase" localSheetId="6" hidden="1">'VRN - Vedlejší rozpočtové...'!$C$83:$K$93</definedName>
    <definedName name="_xlnm.Print_Area" localSheetId="6">'VRN - Vedlejší rozpočtové...'!$C$4:$J$39,'VRN - Vedlejší rozpočtové...'!$C$45:$J$65,'VRN - Vedlejší rozpočtové...'!$C$71:$K$93</definedName>
    <definedName name="_xlnm.Print_Titles" localSheetId="6">'VRN - Vedlejší rozpočtové...'!$83:$83</definedName>
    <definedName name="_xlnm.Print_Area" localSheetId="7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7" r="J37"/>
  <c r="J36"/>
  <c i="1" r="AY61"/>
  <c i="7" r="J35"/>
  <c i="1" r="AX61"/>
  <c i="7" r="BI93"/>
  <c r="BH93"/>
  <c r="BG93"/>
  <c r="BE93"/>
  <c r="T93"/>
  <c r="T92"/>
  <c r="T91"/>
  <c r="R93"/>
  <c r="R92"/>
  <c r="R91"/>
  <c r="P93"/>
  <c r="P92"/>
  <c r="P91"/>
  <c r="BK93"/>
  <c r="BK92"/>
  <c r="J92"/>
  <c r="BK91"/>
  <c r="J91"/>
  <c r="J93"/>
  <c r="BF93"/>
  <c r="J64"/>
  <c r="J63"/>
  <c r="BI90"/>
  <c r="BH90"/>
  <c r="BG90"/>
  <c r="BE90"/>
  <c r="T90"/>
  <c r="T89"/>
  <c r="R90"/>
  <c r="R89"/>
  <c r="P90"/>
  <c r="P89"/>
  <c r="BK90"/>
  <c r="BK89"/>
  <c r="J89"/>
  <c r="J90"/>
  <c r="BF90"/>
  <c r="J62"/>
  <c r="BI88"/>
  <c r="BH88"/>
  <c r="BG88"/>
  <c r="BE88"/>
  <c r="T88"/>
  <c r="T87"/>
  <c r="R88"/>
  <c r="R87"/>
  <c r="P88"/>
  <c r="P87"/>
  <c r="BK88"/>
  <c r="BK87"/>
  <c r="J87"/>
  <c r="J88"/>
  <c r="BF88"/>
  <c r="J61"/>
  <c r="BI86"/>
  <c r="F37"/>
  <c i="1" r="BD61"/>
  <c i="7" r="BH86"/>
  <c r="F36"/>
  <c i="1" r="BC61"/>
  <c i="7" r="BG86"/>
  <c r="F35"/>
  <c i="1" r="BB61"/>
  <c i="7" r="BE86"/>
  <c r="J33"/>
  <c i="1" r="AV61"/>
  <c i="7" r="F33"/>
  <c i="1" r="AZ61"/>
  <c i="7" r="T86"/>
  <c r="T85"/>
  <c r="T84"/>
  <c r="R86"/>
  <c r="R85"/>
  <c r="R84"/>
  <c r="P86"/>
  <c r="P85"/>
  <c r="P84"/>
  <c i="1" r="AU61"/>
  <c i="7" r="BK86"/>
  <c r="BK85"/>
  <c r="J85"/>
  <c r="BK84"/>
  <c r="J84"/>
  <c r="J59"/>
  <c r="J30"/>
  <c i="1" r="AG61"/>
  <c i="7" r="J86"/>
  <c r="BF86"/>
  <c r="J34"/>
  <c i="1" r="AW61"/>
  <c i="7" r="F34"/>
  <c i="1" r="BA61"/>
  <c i="7"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6" r="J39"/>
  <c r="J38"/>
  <c i="1" r="AY60"/>
  <c i="6" r="J37"/>
  <c i="1" r="AX60"/>
  <c i="6"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T123"/>
  <c r="R124"/>
  <c r="R123"/>
  <c r="P124"/>
  <c r="P123"/>
  <c r="BK124"/>
  <c r="BK123"/>
  <c r="J123"/>
  <c r="J124"/>
  <c r="BF124"/>
  <c r="J70"/>
  <c r="BI122"/>
  <c r="BH122"/>
  <c r="BG122"/>
  <c r="BE122"/>
  <c r="T122"/>
  <c r="R122"/>
  <c r="P122"/>
  <c r="BK122"/>
  <c r="J122"/>
  <c r="BF122"/>
  <c r="BI121"/>
  <c r="BH121"/>
  <c r="BG121"/>
  <c r="BE121"/>
  <c r="T121"/>
  <c r="R121"/>
  <c r="P121"/>
  <c r="BK121"/>
  <c r="J121"/>
  <c r="BF121"/>
  <c r="BI120"/>
  <c r="BH120"/>
  <c r="BG120"/>
  <c r="BE120"/>
  <c r="T120"/>
  <c r="R120"/>
  <c r="P120"/>
  <c r="BK120"/>
  <c r="J120"/>
  <c r="BF120"/>
  <c r="BI119"/>
  <c r="BH119"/>
  <c r="BG119"/>
  <c r="BE119"/>
  <c r="T119"/>
  <c r="R119"/>
  <c r="P119"/>
  <c r="BK119"/>
  <c r="J119"/>
  <c r="BF119"/>
  <c r="BI118"/>
  <c r="BH118"/>
  <c r="BG118"/>
  <c r="BE118"/>
  <c r="T118"/>
  <c r="R118"/>
  <c r="P118"/>
  <c r="BK118"/>
  <c r="J118"/>
  <c r="BF118"/>
  <c r="BI117"/>
  <c r="BH117"/>
  <c r="BG117"/>
  <c r="BE117"/>
  <c r="T117"/>
  <c r="T116"/>
  <c r="R117"/>
  <c r="R116"/>
  <c r="P117"/>
  <c r="P116"/>
  <c r="BK117"/>
  <c r="BK116"/>
  <c r="J116"/>
  <c r="J117"/>
  <c r="BF117"/>
  <c r="J69"/>
  <c r="BI115"/>
  <c r="BH115"/>
  <c r="BG115"/>
  <c r="BE115"/>
  <c r="T115"/>
  <c r="R115"/>
  <c r="P115"/>
  <c r="BK115"/>
  <c r="J115"/>
  <c r="BF115"/>
  <c r="BI114"/>
  <c r="BH114"/>
  <c r="BG114"/>
  <c r="BE114"/>
  <c r="T114"/>
  <c r="R114"/>
  <c r="P114"/>
  <c r="BK114"/>
  <c r="J114"/>
  <c r="BF114"/>
  <c r="BI113"/>
  <c r="BH113"/>
  <c r="BG113"/>
  <c r="BE113"/>
  <c r="T113"/>
  <c r="T112"/>
  <c r="R113"/>
  <c r="R112"/>
  <c r="P113"/>
  <c r="P112"/>
  <c r="BK113"/>
  <c r="BK112"/>
  <c r="J112"/>
  <c r="J113"/>
  <c r="BF113"/>
  <c r="J68"/>
  <c r="BI111"/>
  <c r="BH111"/>
  <c r="BG111"/>
  <c r="BE111"/>
  <c r="T111"/>
  <c r="R111"/>
  <c r="P111"/>
  <c r="BK111"/>
  <c r="J111"/>
  <c r="BF111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R108"/>
  <c r="P108"/>
  <c r="BK108"/>
  <c r="J108"/>
  <c r="BF108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5"/>
  <c r="BH105"/>
  <c r="BG105"/>
  <c r="BE105"/>
  <c r="T105"/>
  <c r="T104"/>
  <c r="R105"/>
  <c r="R104"/>
  <c r="P105"/>
  <c r="P104"/>
  <c r="BK105"/>
  <c r="BK104"/>
  <c r="J104"/>
  <c r="J105"/>
  <c r="BF105"/>
  <c r="J67"/>
  <c r="BI103"/>
  <c r="BH103"/>
  <c r="BG103"/>
  <c r="BE103"/>
  <c r="T103"/>
  <c r="R103"/>
  <c r="P103"/>
  <c r="BK103"/>
  <c r="J103"/>
  <c r="BF103"/>
  <c r="BI102"/>
  <c r="BH102"/>
  <c r="BG102"/>
  <c r="BE102"/>
  <c r="T102"/>
  <c r="R102"/>
  <c r="P102"/>
  <c r="BK102"/>
  <c r="J102"/>
  <c r="BF102"/>
  <c r="BI101"/>
  <c r="BH101"/>
  <c r="BG101"/>
  <c r="BE101"/>
  <c r="T101"/>
  <c r="T100"/>
  <c r="R101"/>
  <c r="R100"/>
  <c r="P101"/>
  <c r="P100"/>
  <c r="BK101"/>
  <c r="BK100"/>
  <c r="J100"/>
  <c r="J101"/>
  <c r="BF101"/>
  <c r="J66"/>
  <c r="BI99"/>
  <c r="BH99"/>
  <c r="BG99"/>
  <c r="BE99"/>
  <c r="T99"/>
  <c r="R99"/>
  <c r="P99"/>
  <c r="BK99"/>
  <c r="J99"/>
  <c r="BF99"/>
  <c r="BI98"/>
  <c r="BH98"/>
  <c r="BG98"/>
  <c r="BE98"/>
  <c r="T98"/>
  <c r="R98"/>
  <c r="P98"/>
  <c r="BK98"/>
  <c r="J98"/>
  <c r="BF98"/>
  <c r="BI97"/>
  <c r="BH97"/>
  <c r="BG97"/>
  <c r="BE97"/>
  <c r="T97"/>
  <c r="R97"/>
  <c r="P97"/>
  <c r="BK97"/>
  <c r="J97"/>
  <c r="BF97"/>
  <c r="BI96"/>
  <c r="BH96"/>
  <c r="BG96"/>
  <c r="BE96"/>
  <c r="T96"/>
  <c r="R96"/>
  <c r="P96"/>
  <c r="BK96"/>
  <c r="J96"/>
  <c r="BF96"/>
  <c r="BI95"/>
  <c r="F39"/>
  <c i="1" r="BD60"/>
  <c i="6" r="BH95"/>
  <c r="F38"/>
  <c i="1" r="BC60"/>
  <c i="6" r="BG95"/>
  <c r="F37"/>
  <c i="1" r="BB60"/>
  <c i="6" r="BE95"/>
  <c r="J35"/>
  <c i="1" r="AV60"/>
  <c i="6" r="F35"/>
  <c i="1" r="AZ60"/>
  <c i="6" r="T95"/>
  <c r="T94"/>
  <c r="T93"/>
  <c r="T92"/>
  <c r="R95"/>
  <c r="R94"/>
  <c r="R93"/>
  <c r="R92"/>
  <c r="P95"/>
  <c r="P94"/>
  <c r="P93"/>
  <c r="P92"/>
  <c i="1" r="AU60"/>
  <c i="6" r="BK95"/>
  <c r="BK94"/>
  <c r="J94"/>
  <c r="BK93"/>
  <c r="J93"/>
  <c r="BK92"/>
  <c r="J92"/>
  <c r="J63"/>
  <c r="J32"/>
  <c i="1" r="AG60"/>
  <c i="6" r="J95"/>
  <c r="BF95"/>
  <c r="J36"/>
  <c i="1" r="AW60"/>
  <c i="6" r="F36"/>
  <c i="1" r="BA60"/>
  <c i="6" r="J65"/>
  <c r="J64"/>
  <c r="J88"/>
  <c r="F88"/>
  <c r="F86"/>
  <c r="E84"/>
  <c r="J58"/>
  <c r="F58"/>
  <c r="F56"/>
  <c r="E54"/>
  <c r="J41"/>
  <c r="J26"/>
  <c r="E26"/>
  <c r="J89"/>
  <c r="J59"/>
  <c r="J25"/>
  <c r="J20"/>
  <c r="E20"/>
  <c r="F89"/>
  <c r="F59"/>
  <c r="J19"/>
  <c r="J14"/>
  <c r="J86"/>
  <c r="J56"/>
  <c r="E7"/>
  <c r="E80"/>
  <c r="E50"/>
  <c i="5" r="J39"/>
  <c r="J38"/>
  <c i="1" r="AY59"/>
  <c i="5" r="J37"/>
  <c i="1" r="AX59"/>
  <c i="5" r="BI110"/>
  <c r="BH110"/>
  <c r="BG110"/>
  <c r="BE110"/>
  <c r="T110"/>
  <c r="R110"/>
  <c r="P110"/>
  <c r="BK110"/>
  <c r="J110"/>
  <c r="BF110"/>
  <c r="BI109"/>
  <c r="BH109"/>
  <c r="BG109"/>
  <c r="BE109"/>
  <c r="T109"/>
  <c r="T108"/>
  <c r="R109"/>
  <c r="R108"/>
  <c r="P109"/>
  <c r="P108"/>
  <c r="BK109"/>
  <c r="BK108"/>
  <c r="J108"/>
  <c r="J109"/>
  <c r="BF109"/>
  <c r="J67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5"/>
  <c r="BH105"/>
  <c r="BG105"/>
  <c r="BE105"/>
  <c r="T105"/>
  <c r="T104"/>
  <c r="R105"/>
  <c r="R104"/>
  <c r="P105"/>
  <c r="P104"/>
  <c r="BK105"/>
  <c r="BK104"/>
  <c r="J104"/>
  <c r="J105"/>
  <c r="BF105"/>
  <c r="J66"/>
  <c r="BI103"/>
  <c r="BH103"/>
  <c r="BG103"/>
  <c r="BE103"/>
  <c r="T103"/>
  <c r="R103"/>
  <c r="P103"/>
  <c r="BK103"/>
  <c r="J103"/>
  <c r="BF103"/>
  <c r="BI102"/>
  <c r="BH102"/>
  <c r="BG102"/>
  <c r="BE102"/>
  <c r="T102"/>
  <c r="R102"/>
  <c r="P102"/>
  <c r="BK102"/>
  <c r="J102"/>
  <c r="BF102"/>
  <c r="BI101"/>
  <c r="BH101"/>
  <c r="BG101"/>
  <c r="BE101"/>
  <c r="T101"/>
  <c r="R101"/>
  <c r="P101"/>
  <c r="BK101"/>
  <c r="J101"/>
  <c r="BF101"/>
  <c r="BI100"/>
  <c r="BH100"/>
  <c r="BG100"/>
  <c r="BE100"/>
  <c r="T100"/>
  <c r="R100"/>
  <c r="P100"/>
  <c r="BK100"/>
  <c r="J100"/>
  <c r="BF100"/>
  <c r="BI99"/>
  <c r="BH99"/>
  <c r="BG99"/>
  <c r="BE99"/>
  <c r="T99"/>
  <c r="R99"/>
  <c r="P99"/>
  <c r="BK99"/>
  <c r="J99"/>
  <c r="BF99"/>
  <c r="BI98"/>
  <c r="BH98"/>
  <c r="BG98"/>
  <c r="BE98"/>
  <c r="T98"/>
  <c r="R98"/>
  <c r="P98"/>
  <c r="BK98"/>
  <c r="J98"/>
  <c r="BF98"/>
  <c r="BI97"/>
  <c r="BH97"/>
  <c r="BG97"/>
  <c r="BE97"/>
  <c r="T97"/>
  <c r="R97"/>
  <c r="P97"/>
  <c r="BK97"/>
  <c r="J97"/>
  <c r="BF97"/>
  <c r="BI96"/>
  <c r="BH96"/>
  <c r="BG96"/>
  <c r="BE96"/>
  <c r="T96"/>
  <c r="R96"/>
  <c r="P96"/>
  <c r="BK96"/>
  <c r="J96"/>
  <c r="BF96"/>
  <c r="BI95"/>
  <c r="BH95"/>
  <c r="BG95"/>
  <c r="BE95"/>
  <c r="T95"/>
  <c r="R95"/>
  <c r="P95"/>
  <c r="BK95"/>
  <c r="J95"/>
  <c r="BF95"/>
  <c r="BI94"/>
  <c r="BH94"/>
  <c r="BG94"/>
  <c r="BE94"/>
  <c r="T94"/>
  <c r="R94"/>
  <c r="P94"/>
  <c r="BK94"/>
  <c r="J94"/>
  <c r="BF94"/>
  <c r="BI93"/>
  <c r="BH93"/>
  <c r="BG93"/>
  <c r="BE93"/>
  <c r="T93"/>
  <c r="R93"/>
  <c r="P93"/>
  <c r="BK93"/>
  <c r="J93"/>
  <c r="BF93"/>
  <c r="BI92"/>
  <c r="F39"/>
  <c i="1" r="BD59"/>
  <c i="5" r="BH92"/>
  <c r="F38"/>
  <c i="1" r="BC59"/>
  <c i="5" r="BG92"/>
  <c r="F37"/>
  <c i="1" r="BB59"/>
  <c i="5" r="BE92"/>
  <c r="J35"/>
  <c i="1" r="AV59"/>
  <c i="5" r="F35"/>
  <c i="1" r="AZ59"/>
  <c i="5" r="T92"/>
  <c r="T91"/>
  <c r="T90"/>
  <c r="T89"/>
  <c r="R92"/>
  <c r="R91"/>
  <c r="R90"/>
  <c r="R89"/>
  <c r="P92"/>
  <c r="P91"/>
  <c r="P90"/>
  <c r="P89"/>
  <c i="1" r="AU59"/>
  <c i="5" r="BK92"/>
  <c r="BK91"/>
  <c r="J91"/>
  <c r="BK90"/>
  <c r="J90"/>
  <c r="BK89"/>
  <c r="J89"/>
  <c r="J63"/>
  <c r="J32"/>
  <c i="1" r="AG59"/>
  <c i="5" r="J92"/>
  <c r="BF92"/>
  <c r="J36"/>
  <c i="1" r="AW59"/>
  <c i="5" r="F36"/>
  <c i="1" r="BA59"/>
  <c i="5" r="J65"/>
  <c r="J64"/>
  <c r="J85"/>
  <c r="F85"/>
  <c r="F83"/>
  <c r="E81"/>
  <c r="J58"/>
  <c r="F58"/>
  <c r="F56"/>
  <c r="E54"/>
  <c r="J41"/>
  <c r="J26"/>
  <c r="E26"/>
  <c r="J86"/>
  <c r="J59"/>
  <c r="J25"/>
  <c r="J20"/>
  <c r="E20"/>
  <c r="F86"/>
  <c r="F59"/>
  <c r="J19"/>
  <c r="J14"/>
  <c r="J83"/>
  <c r="J56"/>
  <c r="E7"/>
  <c r="E77"/>
  <c r="E50"/>
  <c i="4" r="J39"/>
  <c r="J38"/>
  <c i="1" r="AY58"/>
  <c i="4" r="J37"/>
  <c i="1" r="AX58"/>
  <c i="4" r="BI221"/>
  <c r="BH221"/>
  <c r="BG221"/>
  <c r="BE221"/>
  <c r="T221"/>
  <c r="R221"/>
  <c r="P221"/>
  <c r="BK221"/>
  <c r="J221"/>
  <c r="BF221"/>
  <c r="BI220"/>
  <c r="BH220"/>
  <c r="BG220"/>
  <c r="BE220"/>
  <c r="T220"/>
  <c r="T219"/>
  <c r="R220"/>
  <c r="R219"/>
  <c r="P220"/>
  <c r="P219"/>
  <c r="BK220"/>
  <c r="BK219"/>
  <c r="J219"/>
  <c r="J220"/>
  <c r="BF220"/>
  <c r="J83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T200"/>
  <c r="R201"/>
  <c r="R200"/>
  <c r="P201"/>
  <c r="P200"/>
  <c r="BK201"/>
  <c r="BK200"/>
  <c r="J200"/>
  <c r="J201"/>
  <c r="BF201"/>
  <c r="J82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T194"/>
  <c r="R195"/>
  <c r="R194"/>
  <c r="P195"/>
  <c r="P194"/>
  <c r="BK195"/>
  <c r="BK194"/>
  <c r="J194"/>
  <c r="J195"/>
  <c r="BF195"/>
  <c r="J81"/>
  <c r="BI193"/>
  <c r="BH193"/>
  <c r="BG193"/>
  <c r="BE193"/>
  <c r="T193"/>
  <c r="T192"/>
  <c r="R193"/>
  <c r="R192"/>
  <c r="P193"/>
  <c r="P192"/>
  <c r="BK193"/>
  <c r="BK192"/>
  <c r="J192"/>
  <c r="J193"/>
  <c r="BF193"/>
  <c r="J80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T180"/>
  <c r="R181"/>
  <c r="R180"/>
  <c r="P181"/>
  <c r="P180"/>
  <c r="BK181"/>
  <c r="BK180"/>
  <c r="J180"/>
  <c r="J181"/>
  <c r="BF181"/>
  <c r="J79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T157"/>
  <c r="R158"/>
  <c r="R157"/>
  <c r="P158"/>
  <c r="P157"/>
  <c r="BK158"/>
  <c r="BK157"/>
  <c r="J157"/>
  <c r="J158"/>
  <c r="BF158"/>
  <c r="J78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T140"/>
  <c r="R141"/>
  <c r="R140"/>
  <c r="P141"/>
  <c r="P140"/>
  <c r="BK141"/>
  <c r="BK140"/>
  <c r="J140"/>
  <c r="J141"/>
  <c r="BF141"/>
  <c r="J77"/>
  <c r="BI139"/>
  <c r="BH139"/>
  <c r="BG139"/>
  <c r="BE139"/>
  <c r="T139"/>
  <c r="R139"/>
  <c r="P139"/>
  <c r="BK139"/>
  <c r="J139"/>
  <c r="BF139"/>
  <c r="BI138"/>
  <c r="BH138"/>
  <c r="BG138"/>
  <c r="BE138"/>
  <c r="T138"/>
  <c r="T137"/>
  <c r="T136"/>
  <c r="R138"/>
  <c r="R137"/>
  <c r="R136"/>
  <c r="P138"/>
  <c r="P137"/>
  <c r="P136"/>
  <c r="BK138"/>
  <c r="BK137"/>
  <c r="J137"/>
  <c r="BK136"/>
  <c r="J136"/>
  <c r="J138"/>
  <c r="BF138"/>
  <c r="J76"/>
  <c r="J75"/>
  <c r="BI135"/>
  <c r="BH135"/>
  <c r="BG135"/>
  <c r="BE135"/>
  <c r="T135"/>
  <c r="R135"/>
  <c r="P135"/>
  <c r="BK135"/>
  <c r="J135"/>
  <c r="BF135"/>
  <c r="BI134"/>
  <c r="BH134"/>
  <c r="BG134"/>
  <c r="BE134"/>
  <c r="T134"/>
  <c r="T133"/>
  <c r="R134"/>
  <c r="R133"/>
  <c r="P134"/>
  <c r="P133"/>
  <c r="BK134"/>
  <c r="BK133"/>
  <c r="J133"/>
  <c r="J134"/>
  <c r="BF134"/>
  <c r="J74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T128"/>
  <c r="R129"/>
  <c r="R128"/>
  <c r="P129"/>
  <c r="P128"/>
  <c r="BK129"/>
  <c r="BK128"/>
  <c r="J128"/>
  <c r="J129"/>
  <c r="BF129"/>
  <c r="J73"/>
  <c r="BI127"/>
  <c r="BH127"/>
  <c r="BG127"/>
  <c r="BE127"/>
  <c r="T127"/>
  <c r="T126"/>
  <c r="R127"/>
  <c r="R126"/>
  <c r="P127"/>
  <c r="P126"/>
  <c r="BK127"/>
  <c r="BK126"/>
  <c r="J126"/>
  <c r="J127"/>
  <c r="BF127"/>
  <c r="J72"/>
  <c r="BI125"/>
  <c r="BH125"/>
  <c r="BG125"/>
  <c r="BE125"/>
  <c r="T125"/>
  <c r="T124"/>
  <c r="R125"/>
  <c r="R124"/>
  <c r="P125"/>
  <c r="P124"/>
  <c r="BK125"/>
  <c r="BK124"/>
  <c r="J124"/>
  <c r="J125"/>
  <c r="BF125"/>
  <c r="J71"/>
  <c r="BI123"/>
  <c r="BH123"/>
  <c r="BG123"/>
  <c r="BE123"/>
  <c r="T123"/>
  <c r="T122"/>
  <c r="R123"/>
  <c r="R122"/>
  <c r="P123"/>
  <c r="P122"/>
  <c r="BK123"/>
  <c r="BK122"/>
  <c r="J122"/>
  <c r="J123"/>
  <c r="BF123"/>
  <c r="J70"/>
  <c r="BI121"/>
  <c r="BH121"/>
  <c r="BG121"/>
  <c r="BE121"/>
  <c r="T121"/>
  <c r="T120"/>
  <c r="R121"/>
  <c r="R120"/>
  <c r="P121"/>
  <c r="P120"/>
  <c r="BK121"/>
  <c r="BK120"/>
  <c r="J120"/>
  <c r="J121"/>
  <c r="BF121"/>
  <c r="J69"/>
  <c r="BI119"/>
  <c r="BH119"/>
  <c r="BG119"/>
  <c r="BE119"/>
  <c r="T119"/>
  <c r="R119"/>
  <c r="P119"/>
  <c r="BK119"/>
  <c r="J119"/>
  <c r="BF119"/>
  <c r="BI118"/>
  <c r="BH118"/>
  <c r="BG118"/>
  <c r="BE118"/>
  <c r="T118"/>
  <c r="T117"/>
  <c r="R118"/>
  <c r="R117"/>
  <c r="P118"/>
  <c r="P117"/>
  <c r="BK118"/>
  <c r="BK117"/>
  <c r="J117"/>
  <c r="J118"/>
  <c r="BF118"/>
  <c r="J68"/>
  <c r="BI116"/>
  <c r="BH116"/>
  <c r="BG116"/>
  <c r="BE116"/>
  <c r="T116"/>
  <c r="R116"/>
  <c r="P116"/>
  <c r="BK116"/>
  <c r="J116"/>
  <c r="BF116"/>
  <c r="BI115"/>
  <c r="BH115"/>
  <c r="BG115"/>
  <c r="BE115"/>
  <c r="T115"/>
  <c r="R115"/>
  <c r="P115"/>
  <c r="BK115"/>
  <c r="J115"/>
  <c r="BF115"/>
  <c r="BI114"/>
  <c r="BH114"/>
  <c r="BG114"/>
  <c r="BE114"/>
  <c r="T114"/>
  <c r="T113"/>
  <c r="R114"/>
  <c r="R113"/>
  <c r="P114"/>
  <c r="P113"/>
  <c r="BK114"/>
  <c r="BK113"/>
  <c r="J113"/>
  <c r="J114"/>
  <c r="BF114"/>
  <c r="J67"/>
  <c r="BI112"/>
  <c r="BH112"/>
  <c r="BG112"/>
  <c r="BE112"/>
  <c r="T112"/>
  <c r="R112"/>
  <c r="P112"/>
  <c r="BK112"/>
  <c r="J112"/>
  <c r="BF112"/>
  <c r="BI111"/>
  <c r="BH111"/>
  <c r="BG111"/>
  <c r="BE111"/>
  <c r="T111"/>
  <c r="T110"/>
  <c r="R111"/>
  <c r="R110"/>
  <c r="P111"/>
  <c r="P110"/>
  <c r="BK111"/>
  <c r="BK110"/>
  <c r="J110"/>
  <c r="J111"/>
  <c r="BF111"/>
  <c r="J66"/>
  <c r="BI109"/>
  <c r="BH109"/>
  <c r="BG109"/>
  <c r="BE109"/>
  <c r="T109"/>
  <c r="R109"/>
  <c r="P109"/>
  <c r="BK109"/>
  <c r="J109"/>
  <c r="BF109"/>
  <c r="BI108"/>
  <c r="F39"/>
  <c i="1" r="BD58"/>
  <c i="4" r="BH108"/>
  <c r="F38"/>
  <c i="1" r="BC58"/>
  <c i="4" r="BG108"/>
  <c r="F37"/>
  <c i="1" r="BB58"/>
  <c i="4" r="BE108"/>
  <c r="J35"/>
  <c i="1" r="AV58"/>
  <c i="4" r="F35"/>
  <c i="1" r="AZ58"/>
  <c i="4" r="T108"/>
  <c r="T107"/>
  <c r="T106"/>
  <c r="T105"/>
  <c r="R108"/>
  <c r="R107"/>
  <c r="R106"/>
  <c r="R105"/>
  <c r="P108"/>
  <c r="P107"/>
  <c r="P106"/>
  <c r="P105"/>
  <c i="1" r="AU58"/>
  <c i="4" r="BK108"/>
  <c r="BK107"/>
  <c r="J107"/>
  <c r="BK106"/>
  <c r="J106"/>
  <c r="BK105"/>
  <c r="J105"/>
  <c r="J63"/>
  <c r="J32"/>
  <c i="1" r="AG58"/>
  <c i="4" r="J108"/>
  <c r="BF108"/>
  <c r="J36"/>
  <c i="1" r="AW58"/>
  <c i="4" r="F36"/>
  <c i="1" r="BA58"/>
  <c i="4" r="J65"/>
  <c r="J64"/>
  <c r="J101"/>
  <c r="F101"/>
  <c r="F99"/>
  <c r="E97"/>
  <c r="J58"/>
  <c r="F58"/>
  <c r="F56"/>
  <c r="E54"/>
  <c r="J41"/>
  <c r="J26"/>
  <c r="E26"/>
  <c r="J102"/>
  <c r="J59"/>
  <c r="J25"/>
  <c r="J20"/>
  <c r="E20"/>
  <c r="F102"/>
  <c r="F59"/>
  <c r="J19"/>
  <c r="J14"/>
  <c r="J99"/>
  <c r="J56"/>
  <c r="E7"/>
  <c r="E93"/>
  <c r="E50"/>
  <c i="3" r="J39"/>
  <c r="J38"/>
  <c i="1" r="AY57"/>
  <c i="3" r="J37"/>
  <c i="1" r="AX57"/>
  <c i="3" r="BI220"/>
  <c r="BH220"/>
  <c r="BG220"/>
  <c r="BE220"/>
  <c r="T220"/>
  <c r="T219"/>
  <c r="R220"/>
  <c r="R219"/>
  <c r="P220"/>
  <c r="P219"/>
  <c r="BK220"/>
  <c r="BK219"/>
  <c r="J219"/>
  <c r="J220"/>
  <c r="BF220"/>
  <c r="J73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T211"/>
  <c r="R212"/>
  <c r="R211"/>
  <c r="P212"/>
  <c r="P211"/>
  <c r="BK212"/>
  <c r="BK211"/>
  <c r="J211"/>
  <c r="J212"/>
  <c r="BF212"/>
  <c r="J72"/>
  <c r="BI210"/>
  <c r="BH210"/>
  <c r="BG210"/>
  <c r="BE210"/>
  <c r="T210"/>
  <c r="R210"/>
  <c r="P210"/>
  <c r="BK210"/>
  <c r="J210"/>
  <c r="BF210"/>
  <c r="BI209"/>
  <c r="BH209"/>
  <c r="BG209"/>
  <c r="BE209"/>
  <c r="T209"/>
  <c r="T208"/>
  <c r="R209"/>
  <c r="R208"/>
  <c r="P209"/>
  <c r="P208"/>
  <c r="BK209"/>
  <c r="BK208"/>
  <c r="J208"/>
  <c r="J209"/>
  <c r="BF209"/>
  <c r="J71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T201"/>
  <c r="R202"/>
  <c r="R201"/>
  <c r="P202"/>
  <c r="P201"/>
  <c r="BK202"/>
  <c r="BK201"/>
  <c r="J201"/>
  <c r="J202"/>
  <c r="BF202"/>
  <c r="J70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T187"/>
  <c r="T186"/>
  <c r="R188"/>
  <c r="R187"/>
  <c r="R186"/>
  <c r="P188"/>
  <c r="P187"/>
  <c r="P186"/>
  <c r="BK188"/>
  <c r="BK187"/>
  <c r="J187"/>
  <c r="BK186"/>
  <c r="J186"/>
  <c r="J188"/>
  <c r="BF188"/>
  <c r="J69"/>
  <c r="J68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T177"/>
  <c r="R178"/>
  <c r="R177"/>
  <c r="P178"/>
  <c r="P177"/>
  <c r="BK178"/>
  <c r="BK177"/>
  <c r="J177"/>
  <c r="J178"/>
  <c r="BF178"/>
  <c r="J6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T169"/>
  <c r="R170"/>
  <c r="R169"/>
  <c r="P170"/>
  <c r="P169"/>
  <c r="BK170"/>
  <c r="BK169"/>
  <c r="J169"/>
  <c r="J170"/>
  <c r="BF170"/>
  <c r="J66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BH122"/>
  <c r="BG122"/>
  <c r="BE122"/>
  <c r="T122"/>
  <c r="R122"/>
  <c r="P122"/>
  <c r="BK122"/>
  <c r="J122"/>
  <c r="BF122"/>
  <c r="BI121"/>
  <c r="BH121"/>
  <c r="BG121"/>
  <c r="BE121"/>
  <c r="T121"/>
  <c r="R121"/>
  <c r="P121"/>
  <c r="BK121"/>
  <c r="J121"/>
  <c r="BF121"/>
  <c r="BI120"/>
  <c r="BH120"/>
  <c r="BG120"/>
  <c r="BE120"/>
  <c r="T120"/>
  <c r="R120"/>
  <c r="P120"/>
  <c r="BK120"/>
  <c r="J120"/>
  <c r="BF120"/>
  <c r="BI119"/>
  <c r="BH119"/>
  <c r="BG119"/>
  <c r="BE119"/>
  <c r="T119"/>
  <c r="R119"/>
  <c r="P119"/>
  <c r="BK119"/>
  <c r="J119"/>
  <c r="BF119"/>
  <c r="BI118"/>
  <c r="BH118"/>
  <c r="BG118"/>
  <c r="BE118"/>
  <c r="T118"/>
  <c r="R118"/>
  <c r="P118"/>
  <c r="BK118"/>
  <c r="J118"/>
  <c r="BF118"/>
  <c r="BI117"/>
  <c r="BH117"/>
  <c r="BG117"/>
  <c r="BE117"/>
  <c r="T117"/>
  <c r="R117"/>
  <c r="P117"/>
  <c r="BK117"/>
  <c r="J117"/>
  <c r="BF117"/>
  <c r="BI116"/>
  <c r="BH116"/>
  <c r="BG116"/>
  <c r="BE116"/>
  <c r="T116"/>
  <c r="R116"/>
  <c r="P116"/>
  <c r="BK116"/>
  <c r="J116"/>
  <c r="BF116"/>
  <c r="BI115"/>
  <c r="BH115"/>
  <c r="BG115"/>
  <c r="BE115"/>
  <c r="T115"/>
  <c r="R115"/>
  <c r="P115"/>
  <c r="BK115"/>
  <c r="J115"/>
  <c r="BF115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11"/>
  <c r="BH111"/>
  <c r="BG111"/>
  <c r="BE111"/>
  <c r="T111"/>
  <c r="R111"/>
  <c r="P111"/>
  <c r="BK111"/>
  <c r="J111"/>
  <c r="BF111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R108"/>
  <c r="P108"/>
  <c r="BK108"/>
  <c r="J108"/>
  <c r="BF108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5"/>
  <c r="BH105"/>
  <c r="BG105"/>
  <c r="BE105"/>
  <c r="T105"/>
  <c r="R105"/>
  <c r="P105"/>
  <c r="BK105"/>
  <c r="J105"/>
  <c r="BF105"/>
  <c r="BI104"/>
  <c r="BH104"/>
  <c r="BG104"/>
  <c r="BE104"/>
  <c r="T104"/>
  <c r="R104"/>
  <c r="P104"/>
  <c r="BK104"/>
  <c r="J104"/>
  <c r="BF104"/>
  <c r="BI103"/>
  <c r="BH103"/>
  <c r="BG103"/>
  <c r="BE103"/>
  <c r="T103"/>
  <c r="R103"/>
  <c r="P103"/>
  <c r="BK103"/>
  <c r="J103"/>
  <c r="BF103"/>
  <c r="BI102"/>
  <c r="BH102"/>
  <c r="BG102"/>
  <c r="BE102"/>
  <c r="T102"/>
  <c r="R102"/>
  <c r="P102"/>
  <c r="BK102"/>
  <c r="J102"/>
  <c r="BF102"/>
  <c r="BI101"/>
  <c r="BH101"/>
  <c r="BG101"/>
  <c r="BE101"/>
  <c r="T101"/>
  <c r="R101"/>
  <c r="P101"/>
  <c r="BK101"/>
  <c r="J101"/>
  <c r="BF101"/>
  <c r="BI100"/>
  <c r="BH100"/>
  <c r="BG100"/>
  <c r="BE100"/>
  <c r="T100"/>
  <c r="R100"/>
  <c r="P100"/>
  <c r="BK100"/>
  <c r="J100"/>
  <c r="BF100"/>
  <c r="BI99"/>
  <c r="BH99"/>
  <c r="BG99"/>
  <c r="BE99"/>
  <c r="T99"/>
  <c r="R99"/>
  <c r="P99"/>
  <c r="BK99"/>
  <c r="J99"/>
  <c r="BF99"/>
  <c r="BI98"/>
  <c r="F39"/>
  <c i="1" r="BD57"/>
  <c i="3" r="BH98"/>
  <c r="F38"/>
  <c i="1" r="BC57"/>
  <c i="3" r="BG98"/>
  <c r="F37"/>
  <c i="1" r="BB57"/>
  <c i="3" r="BE98"/>
  <c r="J35"/>
  <c i="1" r="AV57"/>
  <c i="3" r="F35"/>
  <c i="1" r="AZ57"/>
  <c i="3" r="T98"/>
  <c r="T97"/>
  <c r="T96"/>
  <c r="T95"/>
  <c r="R98"/>
  <c r="R97"/>
  <c r="R96"/>
  <c r="R95"/>
  <c r="P98"/>
  <c r="P97"/>
  <c r="P96"/>
  <c r="P95"/>
  <c i="1" r="AU57"/>
  <c i="3" r="BK98"/>
  <c r="BK97"/>
  <c r="J97"/>
  <c r="BK96"/>
  <c r="J96"/>
  <c r="BK95"/>
  <c r="J95"/>
  <c r="J63"/>
  <c r="J32"/>
  <c i="1" r="AG57"/>
  <c i="3" r="J98"/>
  <c r="BF98"/>
  <c r="J36"/>
  <c i="1" r="AW57"/>
  <c i="3" r="F36"/>
  <c i="1" r="BA57"/>
  <c i="3" r="J65"/>
  <c r="J64"/>
  <c r="J91"/>
  <c r="F91"/>
  <c r="F89"/>
  <c r="E87"/>
  <c r="J58"/>
  <c r="F58"/>
  <c r="F56"/>
  <c r="E54"/>
  <c r="J41"/>
  <c r="J26"/>
  <c r="E26"/>
  <c r="J92"/>
  <c r="J59"/>
  <c r="J25"/>
  <c r="J20"/>
  <c r="E20"/>
  <c r="F92"/>
  <c r="F59"/>
  <c r="J19"/>
  <c r="J14"/>
  <c r="J89"/>
  <c r="J56"/>
  <c r="E7"/>
  <c r="E83"/>
  <c r="E50"/>
  <c i="2" r="J39"/>
  <c r="J38"/>
  <c i="1" r="AY56"/>
  <c i="2" r="J37"/>
  <c i="1" r="AX56"/>
  <c i="2" r="BI536"/>
  <c r="BH536"/>
  <c r="BG536"/>
  <c r="BE536"/>
  <c r="T536"/>
  <c r="R536"/>
  <c r="P536"/>
  <c r="BK536"/>
  <c r="J536"/>
  <c r="BF536"/>
  <c r="BI531"/>
  <c r="BH531"/>
  <c r="BG531"/>
  <c r="BE531"/>
  <c r="T531"/>
  <c r="R531"/>
  <c r="P531"/>
  <c r="BK531"/>
  <c r="J531"/>
  <c r="BF531"/>
  <c r="BI527"/>
  <c r="BH527"/>
  <c r="BG527"/>
  <c r="BE527"/>
  <c r="T527"/>
  <c r="T526"/>
  <c r="R527"/>
  <c r="R526"/>
  <c r="P527"/>
  <c r="P526"/>
  <c r="BK527"/>
  <c r="BK526"/>
  <c r="J526"/>
  <c r="J527"/>
  <c r="BF527"/>
  <c r="J82"/>
  <c r="BI525"/>
  <c r="BH525"/>
  <c r="BG525"/>
  <c r="BE525"/>
  <c r="T525"/>
  <c r="R525"/>
  <c r="P525"/>
  <c r="BK525"/>
  <c r="J525"/>
  <c r="BF525"/>
  <c r="BI523"/>
  <c r="BH523"/>
  <c r="BG523"/>
  <c r="BE523"/>
  <c r="T523"/>
  <c r="T522"/>
  <c r="R523"/>
  <c r="R522"/>
  <c r="P523"/>
  <c r="P522"/>
  <c r="BK523"/>
  <c r="BK522"/>
  <c r="J522"/>
  <c r="J523"/>
  <c r="BF523"/>
  <c r="J81"/>
  <c r="BI521"/>
  <c r="BH521"/>
  <c r="BG521"/>
  <c r="BE521"/>
  <c r="T521"/>
  <c r="R521"/>
  <c r="P521"/>
  <c r="BK521"/>
  <c r="J521"/>
  <c r="BF521"/>
  <c r="BI520"/>
  <c r="BH520"/>
  <c r="BG520"/>
  <c r="BE520"/>
  <c r="T520"/>
  <c r="R520"/>
  <c r="P520"/>
  <c r="BK520"/>
  <c r="J520"/>
  <c r="BF520"/>
  <c r="BI519"/>
  <c r="BH519"/>
  <c r="BG519"/>
  <c r="BE519"/>
  <c r="T519"/>
  <c r="R519"/>
  <c r="P519"/>
  <c r="BK519"/>
  <c r="J519"/>
  <c r="BF519"/>
  <c r="BI517"/>
  <c r="BH517"/>
  <c r="BG517"/>
  <c r="BE517"/>
  <c r="T517"/>
  <c r="R517"/>
  <c r="P517"/>
  <c r="BK517"/>
  <c r="J517"/>
  <c r="BF517"/>
  <c r="BI515"/>
  <c r="BH515"/>
  <c r="BG515"/>
  <c r="BE515"/>
  <c r="T515"/>
  <c r="R515"/>
  <c r="P515"/>
  <c r="BK515"/>
  <c r="J515"/>
  <c r="BF515"/>
  <c r="BI513"/>
  <c r="BH513"/>
  <c r="BG513"/>
  <c r="BE513"/>
  <c r="T513"/>
  <c r="R513"/>
  <c r="P513"/>
  <c r="BK513"/>
  <c r="J513"/>
  <c r="BF513"/>
  <c r="BI508"/>
  <c r="BH508"/>
  <c r="BG508"/>
  <c r="BE508"/>
  <c r="T508"/>
  <c r="R508"/>
  <c r="P508"/>
  <c r="BK508"/>
  <c r="J508"/>
  <c r="BF508"/>
  <c r="BI506"/>
  <c r="BH506"/>
  <c r="BG506"/>
  <c r="BE506"/>
  <c r="T506"/>
  <c r="R506"/>
  <c r="P506"/>
  <c r="BK506"/>
  <c r="J506"/>
  <c r="BF506"/>
  <c r="BI502"/>
  <c r="BH502"/>
  <c r="BG502"/>
  <c r="BE502"/>
  <c r="T502"/>
  <c r="R502"/>
  <c r="P502"/>
  <c r="BK502"/>
  <c r="J502"/>
  <c r="BF502"/>
  <c r="BI500"/>
  <c r="BH500"/>
  <c r="BG500"/>
  <c r="BE500"/>
  <c r="T500"/>
  <c r="R500"/>
  <c r="P500"/>
  <c r="BK500"/>
  <c r="J500"/>
  <c r="BF500"/>
  <c r="BI495"/>
  <c r="BH495"/>
  <c r="BG495"/>
  <c r="BE495"/>
  <c r="T495"/>
  <c r="R495"/>
  <c r="P495"/>
  <c r="BK495"/>
  <c r="J495"/>
  <c r="BF495"/>
  <c r="BI494"/>
  <c r="BH494"/>
  <c r="BG494"/>
  <c r="BE494"/>
  <c r="T494"/>
  <c r="R494"/>
  <c r="P494"/>
  <c r="BK494"/>
  <c r="J494"/>
  <c r="BF494"/>
  <c r="BI493"/>
  <c r="BH493"/>
  <c r="BG493"/>
  <c r="BE493"/>
  <c r="T493"/>
  <c r="R493"/>
  <c r="P493"/>
  <c r="BK493"/>
  <c r="J493"/>
  <c r="BF493"/>
  <c r="BI491"/>
  <c r="BH491"/>
  <c r="BG491"/>
  <c r="BE491"/>
  <c r="T491"/>
  <c r="R491"/>
  <c r="P491"/>
  <c r="BK491"/>
  <c r="J491"/>
  <c r="BF491"/>
  <c r="BI490"/>
  <c r="BH490"/>
  <c r="BG490"/>
  <c r="BE490"/>
  <c r="T490"/>
  <c r="R490"/>
  <c r="P490"/>
  <c r="BK490"/>
  <c r="J490"/>
  <c r="BF490"/>
  <c r="BI489"/>
  <c r="BH489"/>
  <c r="BG489"/>
  <c r="BE489"/>
  <c r="T489"/>
  <c r="T488"/>
  <c r="R489"/>
  <c r="R488"/>
  <c r="P489"/>
  <c r="P488"/>
  <c r="BK489"/>
  <c r="BK488"/>
  <c r="J488"/>
  <c r="J489"/>
  <c r="BF489"/>
  <c r="J80"/>
  <c r="BI486"/>
  <c r="BH486"/>
  <c r="BG486"/>
  <c r="BE486"/>
  <c r="T486"/>
  <c r="R486"/>
  <c r="P486"/>
  <c r="BK486"/>
  <c r="J486"/>
  <c r="BF486"/>
  <c r="BI484"/>
  <c r="BH484"/>
  <c r="BG484"/>
  <c r="BE484"/>
  <c r="T484"/>
  <c r="T483"/>
  <c r="R484"/>
  <c r="R483"/>
  <c r="P484"/>
  <c r="P483"/>
  <c r="BK484"/>
  <c r="BK483"/>
  <c r="J483"/>
  <c r="J484"/>
  <c r="BF484"/>
  <c r="J79"/>
  <c r="BI482"/>
  <c r="BH482"/>
  <c r="BG482"/>
  <c r="BE482"/>
  <c r="T482"/>
  <c r="R482"/>
  <c r="P482"/>
  <c r="BK482"/>
  <c r="J482"/>
  <c r="BF482"/>
  <c r="BI480"/>
  <c r="BH480"/>
  <c r="BG480"/>
  <c r="BE480"/>
  <c r="T480"/>
  <c r="R480"/>
  <c r="P480"/>
  <c r="BK480"/>
  <c r="J480"/>
  <c r="BF480"/>
  <c r="BI479"/>
  <c r="BH479"/>
  <c r="BG479"/>
  <c r="BE479"/>
  <c r="T479"/>
  <c r="R479"/>
  <c r="P479"/>
  <c r="BK479"/>
  <c r="J479"/>
  <c r="BF479"/>
  <c r="BI477"/>
  <c r="BH477"/>
  <c r="BG477"/>
  <c r="BE477"/>
  <c r="T477"/>
  <c r="R477"/>
  <c r="P477"/>
  <c r="BK477"/>
  <c r="J477"/>
  <c r="BF477"/>
  <c r="BI471"/>
  <c r="BH471"/>
  <c r="BG471"/>
  <c r="BE471"/>
  <c r="T471"/>
  <c r="R471"/>
  <c r="P471"/>
  <c r="BK471"/>
  <c r="J471"/>
  <c r="BF471"/>
  <c r="BI470"/>
  <c r="BH470"/>
  <c r="BG470"/>
  <c r="BE470"/>
  <c r="T470"/>
  <c r="R470"/>
  <c r="P470"/>
  <c r="BK470"/>
  <c r="J470"/>
  <c r="BF470"/>
  <c r="BI466"/>
  <c r="BH466"/>
  <c r="BG466"/>
  <c r="BE466"/>
  <c r="T466"/>
  <c r="R466"/>
  <c r="P466"/>
  <c r="BK466"/>
  <c r="J466"/>
  <c r="BF466"/>
  <c r="BI464"/>
  <c r="BH464"/>
  <c r="BG464"/>
  <c r="BE464"/>
  <c r="T464"/>
  <c r="R464"/>
  <c r="P464"/>
  <c r="BK464"/>
  <c r="J464"/>
  <c r="BF464"/>
  <c r="BI458"/>
  <c r="BH458"/>
  <c r="BG458"/>
  <c r="BE458"/>
  <c r="T458"/>
  <c r="T457"/>
  <c r="R458"/>
  <c r="R457"/>
  <c r="P458"/>
  <c r="P457"/>
  <c r="BK458"/>
  <c r="BK457"/>
  <c r="J457"/>
  <c r="J458"/>
  <c r="BF458"/>
  <c r="J78"/>
  <c r="BI456"/>
  <c r="BH456"/>
  <c r="BG456"/>
  <c r="BE456"/>
  <c r="T456"/>
  <c r="R456"/>
  <c r="P456"/>
  <c r="BK456"/>
  <c r="J456"/>
  <c r="BF456"/>
  <c r="BI452"/>
  <c r="BH452"/>
  <c r="BG452"/>
  <c r="BE452"/>
  <c r="T452"/>
  <c r="R452"/>
  <c r="P452"/>
  <c r="BK452"/>
  <c r="J452"/>
  <c r="BF452"/>
  <c r="BI451"/>
  <c r="BH451"/>
  <c r="BG451"/>
  <c r="BE451"/>
  <c r="T451"/>
  <c r="R451"/>
  <c r="P451"/>
  <c r="BK451"/>
  <c r="J451"/>
  <c r="BF451"/>
  <c r="BI442"/>
  <c r="BH442"/>
  <c r="BG442"/>
  <c r="BE442"/>
  <c r="T442"/>
  <c r="R442"/>
  <c r="P442"/>
  <c r="BK442"/>
  <c r="J442"/>
  <c r="BF442"/>
  <c r="BI438"/>
  <c r="BH438"/>
  <c r="BG438"/>
  <c r="BE438"/>
  <c r="T438"/>
  <c r="R438"/>
  <c r="P438"/>
  <c r="BK438"/>
  <c r="J438"/>
  <c r="BF438"/>
  <c r="BI433"/>
  <c r="BH433"/>
  <c r="BG433"/>
  <c r="BE433"/>
  <c r="T433"/>
  <c r="R433"/>
  <c r="P433"/>
  <c r="BK433"/>
  <c r="J433"/>
  <c r="BF433"/>
  <c r="BI431"/>
  <c r="BH431"/>
  <c r="BG431"/>
  <c r="BE431"/>
  <c r="T431"/>
  <c r="R431"/>
  <c r="P431"/>
  <c r="BK431"/>
  <c r="J431"/>
  <c r="BF431"/>
  <c r="BI423"/>
  <c r="BH423"/>
  <c r="BG423"/>
  <c r="BE423"/>
  <c r="T423"/>
  <c r="R423"/>
  <c r="P423"/>
  <c r="BK423"/>
  <c r="J423"/>
  <c r="BF423"/>
  <c r="BI422"/>
  <c r="BH422"/>
  <c r="BG422"/>
  <c r="BE422"/>
  <c r="T422"/>
  <c r="R422"/>
  <c r="P422"/>
  <c r="BK422"/>
  <c r="J422"/>
  <c r="BF422"/>
  <c r="BI421"/>
  <c r="BH421"/>
  <c r="BG421"/>
  <c r="BE421"/>
  <c r="T421"/>
  <c r="R421"/>
  <c r="P421"/>
  <c r="BK421"/>
  <c r="J421"/>
  <c r="BF421"/>
  <c r="BI420"/>
  <c r="BH420"/>
  <c r="BG420"/>
  <c r="BE420"/>
  <c r="T420"/>
  <c r="R420"/>
  <c r="P420"/>
  <c r="BK420"/>
  <c r="J420"/>
  <c r="BF420"/>
  <c r="BI419"/>
  <c r="BH419"/>
  <c r="BG419"/>
  <c r="BE419"/>
  <c r="T419"/>
  <c r="T418"/>
  <c r="R419"/>
  <c r="R418"/>
  <c r="P419"/>
  <c r="P418"/>
  <c r="BK419"/>
  <c r="BK418"/>
  <c r="J418"/>
  <c r="J419"/>
  <c r="BF419"/>
  <c r="J77"/>
  <c r="BI417"/>
  <c r="BH417"/>
  <c r="BG417"/>
  <c r="BE417"/>
  <c r="T417"/>
  <c r="R417"/>
  <c r="P417"/>
  <c r="BK417"/>
  <c r="J417"/>
  <c r="BF417"/>
  <c r="BI416"/>
  <c r="BH416"/>
  <c r="BG416"/>
  <c r="BE416"/>
  <c r="T416"/>
  <c r="R416"/>
  <c r="P416"/>
  <c r="BK416"/>
  <c r="J416"/>
  <c r="BF416"/>
  <c r="BI415"/>
  <c r="BH415"/>
  <c r="BG415"/>
  <c r="BE415"/>
  <c r="T415"/>
  <c r="R415"/>
  <c r="P415"/>
  <c r="BK415"/>
  <c r="J415"/>
  <c r="BF415"/>
  <c r="BI414"/>
  <c r="BH414"/>
  <c r="BG414"/>
  <c r="BE414"/>
  <c r="T414"/>
  <c r="R414"/>
  <c r="P414"/>
  <c r="BK414"/>
  <c r="J414"/>
  <c r="BF414"/>
  <c r="BI408"/>
  <c r="BH408"/>
  <c r="BG408"/>
  <c r="BE408"/>
  <c r="T408"/>
  <c r="R408"/>
  <c r="P408"/>
  <c r="BK408"/>
  <c r="J408"/>
  <c r="BF408"/>
  <c r="BI407"/>
  <c r="BH407"/>
  <c r="BG407"/>
  <c r="BE407"/>
  <c r="T407"/>
  <c r="R407"/>
  <c r="P407"/>
  <c r="BK407"/>
  <c r="J407"/>
  <c r="BF407"/>
  <c r="BI406"/>
  <c r="BH406"/>
  <c r="BG406"/>
  <c r="BE406"/>
  <c r="T406"/>
  <c r="R406"/>
  <c r="P406"/>
  <c r="BK406"/>
  <c r="J406"/>
  <c r="BF406"/>
  <c r="BI405"/>
  <c r="BH405"/>
  <c r="BG405"/>
  <c r="BE405"/>
  <c r="T405"/>
  <c r="R405"/>
  <c r="P405"/>
  <c r="BK405"/>
  <c r="J405"/>
  <c r="BF405"/>
  <c r="BI403"/>
  <c r="BH403"/>
  <c r="BG403"/>
  <c r="BE403"/>
  <c r="T403"/>
  <c r="R403"/>
  <c r="P403"/>
  <c r="BK403"/>
  <c r="J403"/>
  <c r="BF403"/>
  <c r="BI402"/>
  <c r="BH402"/>
  <c r="BG402"/>
  <c r="BE402"/>
  <c r="T402"/>
  <c r="R402"/>
  <c r="P402"/>
  <c r="BK402"/>
  <c r="J402"/>
  <c r="BF402"/>
  <c r="BI401"/>
  <c r="BH401"/>
  <c r="BG401"/>
  <c r="BE401"/>
  <c r="T401"/>
  <c r="R401"/>
  <c r="P401"/>
  <c r="BK401"/>
  <c r="J401"/>
  <c r="BF401"/>
  <c r="BI396"/>
  <c r="BH396"/>
  <c r="BG396"/>
  <c r="BE396"/>
  <c r="T396"/>
  <c r="R396"/>
  <c r="P396"/>
  <c r="BK396"/>
  <c r="J396"/>
  <c r="BF396"/>
  <c r="BI395"/>
  <c r="BH395"/>
  <c r="BG395"/>
  <c r="BE395"/>
  <c r="T395"/>
  <c r="R395"/>
  <c r="P395"/>
  <c r="BK395"/>
  <c r="J395"/>
  <c r="BF395"/>
  <c r="BI393"/>
  <c r="BH393"/>
  <c r="BG393"/>
  <c r="BE393"/>
  <c r="T393"/>
  <c r="R393"/>
  <c r="P393"/>
  <c r="BK393"/>
  <c r="J393"/>
  <c r="BF393"/>
  <c r="BI391"/>
  <c r="BH391"/>
  <c r="BG391"/>
  <c r="BE391"/>
  <c r="T391"/>
  <c r="R391"/>
  <c r="P391"/>
  <c r="BK391"/>
  <c r="J391"/>
  <c r="BF391"/>
  <c r="BI390"/>
  <c r="BH390"/>
  <c r="BG390"/>
  <c r="BE390"/>
  <c r="T390"/>
  <c r="R390"/>
  <c r="P390"/>
  <c r="BK390"/>
  <c r="J390"/>
  <c r="BF390"/>
  <c r="BI388"/>
  <c r="BH388"/>
  <c r="BG388"/>
  <c r="BE388"/>
  <c r="T388"/>
  <c r="T387"/>
  <c r="R388"/>
  <c r="R387"/>
  <c r="P388"/>
  <c r="P387"/>
  <c r="BK388"/>
  <c r="BK387"/>
  <c r="J387"/>
  <c r="J388"/>
  <c r="BF388"/>
  <c r="J76"/>
  <c r="BI386"/>
  <c r="BH386"/>
  <c r="BG386"/>
  <c r="BE386"/>
  <c r="T386"/>
  <c r="R386"/>
  <c r="P386"/>
  <c r="BK386"/>
  <c r="J386"/>
  <c r="BF386"/>
  <c r="BI384"/>
  <c r="BH384"/>
  <c r="BG384"/>
  <c r="BE384"/>
  <c r="T384"/>
  <c r="R384"/>
  <c r="P384"/>
  <c r="BK384"/>
  <c r="J384"/>
  <c r="BF384"/>
  <c r="BI383"/>
  <c r="BH383"/>
  <c r="BG383"/>
  <c r="BE383"/>
  <c r="T383"/>
  <c r="R383"/>
  <c r="P383"/>
  <c r="BK383"/>
  <c r="J383"/>
  <c r="BF383"/>
  <c r="BI381"/>
  <c r="BH381"/>
  <c r="BG381"/>
  <c r="BE381"/>
  <c r="T381"/>
  <c r="R381"/>
  <c r="P381"/>
  <c r="BK381"/>
  <c r="J381"/>
  <c r="BF381"/>
  <c r="BI379"/>
  <c r="BH379"/>
  <c r="BG379"/>
  <c r="BE379"/>
  <c r="T379"/>
  <c r="R379"/>
  <c r="P379"/>
  <c r="BK379"/>
  <c r="J379"/>
  <c r="BF379"/>
  <c r="BI377"/>
  <c r="BH377"/>
  <c r="BG377"/>
  <c r="BE377"/>
  <c r="T377"/>
  <c r="R377"/>
  <c r="P377"/>
  <c r="BK377"/>
  <c r="J377"/>
  <c r="BF377"/>
  <c r="BI366"/>
  <c r="BH366"/>
  <c r="BG366"/>
  <c r="BE366"/>
  <c r="T366"/>
  <c r="R366"/>
  <c r="P366"/>
  <c r="BK366"/>
  <c r="J366"/>
  <c r="BF366"/>
  <c r="BI362"/>
  <c r="BH362"/>
  <c r="BG362"/>
  <c r="BE362"/>
  <c r="T362"/>
  <c r="R362"/>
  <c r="P362"/>
  <c r="BK362"/>
  <c r="J362"/>
  <c r="BF362"/>
  <c r="BI353"/>
  <c r="BH353"/>
  <c r="BG353"/>
  <c r="BE353"/>
  <c r="T353"/>
  <c r="R353"/>
  <c r="P353"/>
  <c r="BK353"/>
  <c r="J353"/>
  <c r="BF353"/>
  <c r="BI351"/>
  <c r="BH351"/>
  <c r="BG351"/>
  <c r="BE351"/>
  <c r="T351"/>
  <c r="R351"/>
  <c r="P351"/>
  <c r="BK351"/>
  <c r="J351"/>
  <c r="BF351"/>
  <c r="BI349"/>
  <c r="BH349"/>
  <c r="BG349"/>
  <c r="BE349"/>
  <c r="T349"/>
  <c r="R349"/>
  <c r="P349"/>
  <c r="BK349"/>
  <c r="J349"/>
  <c r="BF349"/>
  <c r="BI348"/>
  <c r="BH348"/>
  <c r="BG348"/>
  <c r="BE348"/>
  <c r="T348"/>
  <c r="R348"/>
  <c r="P348"/>
  <c r="BK348"/>
  <c r="J348"/>
  <c r="BF348"/>
  <c r="BI343"/>
  <c r="BH343"/>
  <c r="BG343"/>
  <c r="BE343"/>
  <c r="T343"/>
  <c r="R343"/>
  <c r="P343"/>
  <c r="BK343"/>
  <c r="J343"/>
  <c r="BF343"/>
  <c r="BI341"/>
  <c r="BH341"/>
  <c r="BG341"/>
  <c r="BE341"/>
  <c r="T341"/>
  <c r="R341"/>
  <c r="P341"/>
  <c r="BK341"/>
  <c r="J341"/>
  <c r="BF341"/>
  <c r="BI337"/>
  <c r="BH337"/>
  <c r="BG337"/>
  <c r="BE337"/>
  <c r="T337"/>
  <c r="R337"/>
  <c r="P337"/>
  <c r="BK337"/>
  <c r="J337"/>
  <c r="BF337"/>
  <c r="BI332"/>
  <c r="BH332"/>
  <c r="BG332"/>
  <c r="BE332"/>
  <c r="T332"/>
  <c r="T331"/>
  <c r="R332"/>
  <c r="R331"/>
  <c r="P332"/>
  <c r="P331"/>
  <c r="BK332"/>
  <c r="BK331"/>
  <c r="J331"/>
  <c r="J332"/>
  <c r="BF332"/>
  <c r="J75"/>
  <c r="BI330"/>
  <c r="BH330"/>
  <c r="BG330"/>
  <c r="BE330"/>
  <c r="T330"/>
  <c r="R330"/>
  <c r="P330"/>
  <c r="BK330"/>
  <c r="J330"/>
  <c r="BF330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3"/>
  <c r="BH323"/>
  <c r="BG323"/>
  <c r="BE323"/>
  <c r="T323"/>
  <c r="T322"/>
  <c r="R323"/>
  <c r="R322"/>
  <c r="P323"/>
  <c r="P322"/>
  <c r="BK323"/>
  <c r="BK322"/>
  <c r="J322"/>
  <c r="J323"/>
  <c r="BF323"/>
  <c r="J74"/>
  <c r="BI321"/>
  <c r="BH321"/>
  <c r="BG321"/>
  <c r="BE321"/>
  <c r="T321"/>
  <c r="R321"/>
  <c r="P321"/>
  <c r="BK321"/>
  <c r="J321"/>
  <c r="BF321"/>
  <c r="BI319"/>
  <c r="BH319"/>
  <c r="BG319"/>
  <c r="BE319"/>
  <c r="T319"/>
  <c r="R319"/>
  <c r="P319"/>
  <c r="BK319"/>
  <c r="J319"/>
  <c r="BF319"/>
  <c r="BI307"/>
  <c r="BH307"/>
  <c r="BG307"/>
  <c r="BE307"/>
  <c r="T307"/>
  <c r="R307"/>
  <c r="P307"/>
  <c r="BK307"/>
  <c r="J307"/>
  <c r="BF307"/>
  <c r="BI305"/>
  <c r="BH305"/>
  <c r="BG305"/>
  <c r="BE305"/>
  <c r="T305"/>
  <c r="R305"/>
  <c r="P305"/>
  <c r="BK305"/>
  <c r="J305"/>
  <c r="BF305"/>
  <c r="BI303"/>
  <c r="BH303"/>
  <c r="BG303"/>
  <c r="BE303"/>
  <c r="T303"/>
  <c r="T302"/>
  <c r="R303"/>
  <c r="R302"/>
  <c r="P303"/>
  <c r="P302"/>
  <c r="BK303"/>
  <c r="BK302"/>
  <c r="J302"/>
  <c r="J303"/>
  <c r="BF303"/>
  <c r="J73"/>
  <c r="BI301"/>
  <c r="BH301"/>
  <c r="BG301"/>
  <c r="BE301"/>
  <c r="T301"/>
  <c r="R301"/>
  <c r="P301"/>
  <c r="BK301"/>
  <c r="J301"/>
  <c r="BF301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6"/>
  <c r="BH296"/>
  <c r="BG296"/>
  <c r="BE296"/>
  <c r="T296"/>
  <c r="R296"/>
  <c r="P296"/>
  <c r="BK296"/>
  <c r="J296"/>
  <c r="BF296"/>
  <c r="BI295"/>
  <c r="BH295"/>
  <c r="BG295"/>
  <c r="BE295"/>
  <c r="T295"/>
  <c r="R295"/>
  <c r="P295"/>
  <c r="BK295"/>
  <c r="J295"/>
  <c r="BF295"/>
  <c r="BI293"/>
  <c r="BH293"/>
  <c r="BG293"/>
  <c r="BE293"/>
  <c r="T293"/>
  <c r="R293"/>
  <c r="P293"/>
  <c r="BK293"/>
  <c r="J293"/>
  <c r="BF293"/>
  <c r="BI281"/>
  <c r="BH281"/>
  <c r="BG281"/>
  <c r="BE281"/>
  <c r="T281"/>
  <c r="R281"/>
  <c r="P281"/>
  <c r="BK281"/>
  <c r="J281"/>
  <c r="BF281"/>
  <c r="BI279"/>
  <c r="BH279"/>
  <c r="BG279"/>
  <c r="BE279"/>
  <c r="T279"/>
  <c r="R279"/>
  <c r="P279"/>
  <c r="BK279"/>
  <c r="J279"/>
  <c r="BF279"/>
  <c r="BI277"/>
  <c r="BH277"/>
  <c r="BG277"/>
  <c r="BE277"/>
  <c r="T277"/>
  <c r="T276"/>
  <c r="T275"/>
  <c r="R277"/>
  <c r="R276"/>
  <c r="R275"/>
  <c r="P277"/>
  <c r="P276"/>
  <c r="P275"/>
  <c r="BK277"/>
  <c r="BK276"/>
  <c r="J276"/>
  <c r="BK275"/>
  <c r="J275"/>
  <c r="J277"/>
  <c r="BF277"/>
  <c r="J72"/>
  <c r="J71"/>
  <c r="BI274"/>
  <c r="BH274"/>
  <c r="BG274"/>
  <c r="BE274"/>
  <c r="T274"/>
  <c r="T273"/>
  <c r="R274"/>
  <c r="R273"/>
  <c r="P274"/>
  <c r="P273"/>
  <c r="BK274"/>
  <c r="BK273"/>
  <c r="J273"/>
  <c r="J274"/>
  <c r="BF274"/>
  <c r="J70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T265"/>
  <c r="R266"/>
  <c r="R265"/>
  <c r="P266"/>
  <c r="P265"/>
  <c r="BK266"/>
  <c r="BK265"/>
  <c r="J265"/>
  <c r="J266"/>
  <c r="BF266"/>
  <c r="J69"/>
  <c r="BI263"/>
  <c r="BH263"/>
  <c r="BG263"/>
  <c r="BE263"/>
  <c r="T263"/>
  <c r="R263"/>
  <c r="P263"/>
  <c r="BK263"/>
  <c r="J263"/>
  <c r="BF263"/>
  <c r="BI256"/>
  <c r="BH256"/>
  <c r="BG256"/>
  <c r="BE256"/>
  <c r="T256"/>
  <c r="R256"/>
  <c r="P256"/>
  <c r="BK256"/>
  <c r="J256"/>
  <c r="BF256"/>
  <c r="BI245"/>
  <c r="BH245"/>
  <c r="BG245"/>
  <c r="BE245"/>
  <c r="T245"/>
  <c r="R245"/>
  <c r="P245"/>
  <c r="BK245"/>
  <c r="J245"/>
  <c r="BF245"/>
  <c r="BI235"/>
  <c r="BH235"/>
  <c r="BG235"/>
  <c r="BE235"/>
  <c r="T235"/>
  <c r="R235"/>
  <c r="P235"/>
  <c r="BK235"/>
  <c r="J235"/>
  <c r="BF235"/>
  <c r="BI233"/>
  <c r="BH233"/>
  <c r="BG233"/>
  <c r="BE233"/>
  <c r="T233"/>
  <c r="R233"/>
  <c r="P233"/>
  <c r="BK233"/>
  <c r="J233"/>
  <c r="BF233"/>
  <c r="BI231"/>
  <c r="BH231"/>
  <c r="BG231"/>
  <c r="BE231"/>
  <c r="T231"/>
  <c r="R231"/>
  <c r="P231"/>
  <c r="BK231"/>
  <c r="J231"/>
  <c r="BF231"/>
  <c r="BI229"/>
  <c r="BH229"/>
  <c r="BG229"/>
  <c r="BE229"/>
  <c r="T229"/>
  <c r="R229"/>
  <c r="P229"/>
  <c r="BK229"/>
  <c r="J229"/>
  <c r="BF229"/>
  <c r="BI227"/>
  <c r="BH227"/>
  <c r="BG227"/>
  <c r="BE227"/>
  <c r="T227"/>
  <c r="R227"/>
  <c r="P227"/>
  <c r="BK227"/>
  <c r="J227"/>
  <c r="BF227"/>
  <c r="BI225"/>
  <c r="BH225"/>
  <c r="BG225"/>
  <c r="BE225"/>
  <c r="T225"/>
  <c r="R225"/>
  <c r="P225"/>
  <c r="BK225"/>
  <c r="J225"/>
  <c r="BF225"/>
  <c r="BI223"/>
  <c r="BH223"/>
  <c r="BG223"/>
  <c r="BE223"/>
  <c r="T223"/>
  <c r="R223"/>
  <c r="P223"/>
  <c r="BK223"/>
  <c r="J223"/>
  <c r="BF223"/>
  <c r="BI213"/>
  <c r="BH213"/>
  <c r="BG213"/>
  <c r="BE213"/>
  <c r="T213"/>
  <c r="R213"/>
  <c r="P213"/>
  <c r="BK213"/>
  <c r="J213"/>
  <c r="BF213"/>
  <c r="BI206"/>
  <c r="BH206"/>
  <c r="BG206"/>
  <c r="BE206"/>
  <c r="T206"/>
  <c r="R206"/>
  <c r="P206"/>
  <c r="BK206"/>
  <c r="J206"/>
  <c r="BF206"/>
  <c r="BI202"/>
  <c r="BH202"/>
  <c r="BG202"/>
  <c r="BE202"/>
  <c r="T202"/>
  <c r="R202"/>
  <c r="P202"/>
  <c r="BK202"/>
  <c r="J202"/>
  <c r="BF202"/>
  <c r="BI194"/>
  <c r="BH194"/>
  <c r="BG194"/>
  <c r="BE194"/>
  <c r="T194"/>
  <c r="R194"/>
  <c r="P194"/>
  <c r="BK194"/>
  <c r="J194"/>
  <c r="BF194"/>
  <c r="BI186"/>
  <c r="BH186"/>
  <c r="BG186"/>
  <c r="BE186"/>
  <c r="T186"/>
  <c r="R186"/>
  <c r="P186"/>
  <c r="BK186"/>
  <c r="J186"/>
  <c r="BF186"/>
  <c r="BI182"/>
  <c r="BH182"/>
  <c r="BG182"/>
  <c r="BE182"/>
  <c r="T182"/>
  <c r="R182"/>
  <c r="P182"/>
  <c r="BK182"/>
  <c r="J182"/>
  <c r="BF182"/>
  <c r="BI180"/>
  <c r="BH180"/>
  <c r="BG180"/>
  <c r="BE180"/>
  <c r="T180"/>
  <c r="R180"/>
  <c r="P180"/>
  <c r="BK180"/>
  <c r="J180"/>
  <c r="BF180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T174"/>
  <c r="R175"/>
  <c r="R174"/>
  <c r="P175"/>
  <c r="P174"/>
  <c r="BK175"/>
  <c r="BK174"/>
  <c r="J174"/>
  <c r="J175"/>
  <c r="BF175"/>
  <c r="J68"/>
  <c r="BI173"/>
  <c r="BH173"/>
  <c r="BG173"/>
  <c r="BE173"/>
  <c r="T173"/>
  <c r="R173"/>
  <c r="P173"/>
  <c r="BK173"/>
  <c r="J173"/>
  <c r="BF173"/>
  <c r="BI171"/>
  <c r="BH171"/>
  <c r="BG171"/>
  <c r="BE171"/>
  <c r="T171"/>
  <c r="R171"/>
  <c r="P171"/>
  <c r="BK171"/>
  <c r="J171"/>
  <c r="BF171"/>
  <c r="BI169"/>
  <c r="BH169"/>
  <c r="BG169"/>
  <c r="BE169"/>
  <c r="T169"/>
  <c r="R169"/>
  <c r="P169"/>
  <c r="BK169"/>
  <c r="J169"/>
  <c r="BF169"/>
  <c r="BI165"/>
  <c r="BH165"/>
  <c r="BG165"/>
  <c r="BE165"/>
  <c r="T165"/>
  <c r="R165"/>
  <c r="P165"/>
  <c r="BK165"/>
  <c r="J165"/>
  <c r="BF165"/>
  <c r="BI163"/>
  <c r="BH163"/>
  <c r="BG163"/>
  <c r="BE163"/>
  <c r="T163"/>
  <c r="R163"/>
  <c r="P163"/>
  <c r="BK163"/>
  <c r="J163"/>
  <c r="BF163"/>
  <c r="BI158"/>
  <c r="BH158"/>
  <c r="BG158"/>
  <c r="BE158"/>
  <c r="T158"/>
  <c r="R158"/>
  <c r="P158"/>
  <c r="BK158"/>
  <c r="J158"/>
  <c r="BF158"/>
  <c r="BI156"/>
  <c r="BH156"/>
  <c r="BG156"/>
  <c r="BE156"/>
  <c r="T156"/>
  <c r="R156"/>
  <c r="P156"/>
  <c r="BK156"/>
  <c r="J156"/>
  <c r="BF156"/>
  <c r="BI151"/>
  <c r="BH151"/>
  <c r="BG151"/>
  <c r="BE151"/>
  <c r="T151"/>
  <c r="R151"/>
  <c r="P151"/>
  <c r="BK151"/>
  <c r="J151"/>
  <c r="BF151"/>
  <c r="BI149"/>
  <c r="BH149"/>
  <c r="BG149"/>
  <c r="BE149"/>
  <c r="T149"/>
  <c r="R149"/>
  <c r="P149"/>
  <c r="BK149"/>
  <c r="J149"/>
  <c r="BF149"/>
  <c r="BI147"/>
  <c r="BH147"/>
  <c r="BG147"/>
  <c r="BE147"/>
  <c r="T147"/>
  <c r="R147"/>
  <c r="P147"/>
  <c r="BK147"/>
  <c r="J147"/>
  <c r="BF147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30"/>
  <c r="BH130"/>
  <c r="BG130"/>
  <c r="BE130"/>
  <c r="T130"/>
  <c r="R130"/>
  <c r="P130"/>
  <c r="BK130"/>
  <c r="J130"/>
  <c r="BF130"/>
  <c r="BI128"/>
  <c r="BH128"/>
  <c r="BG128"/>
  <c r="BE128"/>
  <c r="T128"/>
  <c r="T127"/>
  <c r="R128"/>
  <c r="R127"/>
  <c r="P128"/>
  <c r="P127"/>
  <c r="BK128"/>
  <c r="BK127"/>
  <c r="J127"/>
  <c r="J128"/>
  <c r="BF128"/>
  <c r="J67"/>
  <c r="BI125"/>
  <c r="BH125"/>
  <c r="BG125"/>
  <c r="BE125"/>
  <c r="T125"/>
  <c r="R125"/>
  <c r="P125"/>
  <c r="BK125"/>
  <c r="J125"/>
  <c r="BF125"/>
  <c r="BI123"/>
  <c r="BH123"/>
  <c r="BG123"/>
  <c r="BE123"/>
  <c r="T123"/>
  <c r="R123"/>
  <c r="P123"/>
  <c r="BK123"/>
  <c r="J123"/>
  <c r="BF123"/>
  <c r="BI121"/>
  <c r="BH121"/>
  <c r="BG121"/>
  <c r="BE121"/>
  <c r="T121"/>
  <c r="T120"/>
  <c r="R121"/>
  <c r="R120"/>
  <c r="P121"/>
  <c r="P120"/>
  <c r="BK121"/>
  <c r="BK120"/>
  <c r="J120"/>
  <c r="J121"/>
  <c r="BF121"/>
  <c r="J66"/>
  <c r="BI118"/>
  <c r="BH118"/>
  <c r="BG118"/>
  <c r="BE118"/>
  <c r="T118"/>
  <c r="R118"/>
  <c r="P118"/>
  <c r="BK118"/>
  <c r="J118"/>
  <c r="BF118"/>
  <c r="BI116"/>
  <c r="BH116"/>
  <c r="BG116"/>
  <c r="BE116"/>
  <c r="T116"/>
  <c r="R116"/>
  <c r="P116"/>
  <c r="BK116"/>
  <c r="J116"/>
  <c r="BF116"/>
  <c r="BI114"/>
  <c r="BH114"/>
  <c r="BG114"/>
  <c r="BE114"/>
  <c r="T114"/>
  <c r="R114"/>
  <c r="P114"/>
  <c r="BK114"/>
  <c r="J114"/>
  <c r="BF114"/>
  <c r="BI112"/>
  <c r="BH112"/>
  <c r="BG112"/>
  <c r="BE112"/>
  <c r="T112"/>
  <c r="R112"/>
  <c r="P112"/>
  <c r="BK112"/>
  <c r="J112"/>
  <c r="BF112"/>
  <c r="BI107"/>
  <c r="F39"/>
  <c i="1" r="BD56"/>
  <c i="2" r="BH107"/>
  <c r="F38"/>
  <c i="1" r="BC56"/>
  <c i="2" r="BG107"/>
  <c r="F37"/>
  <c i="1" r="BB56"/>
  <c i="2" r="BE107"/>
  <c r="J35"/>
  <c i="1" r="AV56"/>
  <c i="2" r="F35"/>
  <c i="1" r="AZ56"/>
  <c i="2" r="T107"/>
  <c r="T106"/>
  <c r="T105"/>
  <c r="T104"/>
  <c r="R107"/>
  <c r="R106"/>
  <c r="R105"/>
  <c r="R104"/>
  <c r="P107"/>
  <c r="P106"/>
  <c r="P105"/>
  <c r="P104"/>
  <c i="1" r="AU56"/>
  <c i="2" r="BK107"/>
  <c r="BK106"/>
  <c r="J106"/>
  <c r="BK105"/>
  <c r="J105"/>
  <c r="BK104"/>
  <c r="J104"/>
  <c r="J63"/>
  <c r="J32"/>
  <c i="1" r="AG56"/>
  <c i="2" r="J107"/>
  <c r="BF107"/>
  <c r="J36"/>
  <c i="1" r="AW56"/>
  <c i="2" r="F36"/>
  <c i="1" r="BA56"/>
  <c i="2" r="J65"/>
  <c r="J64"/>
  <c r="J100"/>
  <c r="F100"/>
  <c r="F98"/>
  <c r="E96"/>
  <c r="J58"/>
  <c r="F58"/>
  <c r="F56"/>
  <c r="E54"/>
  <c r="J41"/>
  <c r="J26"/>
  <c r="E26"/>
  <c r="J101"/>
  <c r="J59"/>
  <c r="J25"/>
  <c r="J20"/>
  <c r="E20"/>
  <c r="F101"/>
  <c r="F59"/>
  <c r="J19"/>
  <c r="J14"/>
  <c r="J98"/>
  <c r="J56"/>
  <c r="E7"/>
  <c r="E92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1"/>
  <c r="AN61"/>
  <c r="AT60"/>
  <c r="AN60"/>
  <c r="AT59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<sst xmlns="http://schemas.openxmlformats.org/spreadsheetml/2006/main">
  <si>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</si>
  <si>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</si>
  <si>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</si>
  <si>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</si>
  <si>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</si>
  <si>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{f3b87ead-c472-48e4-b92a-a507a5d04b5a}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</si>
  <si>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</si>
  <si>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</si>
  <si>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</si>
  <si>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</si>
  <si>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</si>
  <si>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</si>
  <si>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</si>
  <si>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</si>
  <si>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IV1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</si>
  <si>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</si>
  <si>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</si>
  <si>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Ivanovice na Hané ON - oprava (bytové)</t>
  </si>
  <si>
    <t>KSO:</t>
  </si>
  <si>
    <t/>
  </si>
  <si>
    <t>CC-CZ:</t>
  </si>
  <si>
    <t>Místo:</t>
  </si>
  <si>
    <t xml:space="preserve"> </t>
  </si>
  <si>
    <t>Datum:</t>
  </si>
  <si>
    <t>4. 7. 2019</t>
  </si>
  <si>
    <t>Zadavatel:</t>
  </si>
  <si>
    <t>IČ:</t>
  </si>
  <si>
    <t>70994234</t>
  </si>
  <si>
    <t>SŽDC, s.o., Dlážděná 1003/7, 11000 Praha-N.Město</t>
  </si>
  <si>
    <t>DIČ:</t>
  </si>
  <si>
    <t>CZ70994234</t>
  </si>
  <si>
    <t>Uchazeč:</t>
  </si>
  <si>
    <t>Vyplň údaj</t>
  </si>
  <si>
    <t>Projektant:</t>
  </si>
  <si>
    <t>47913207</t>
  </si>
  <si>
    <t xml:space="preserve"> DSK PLAN s.r.o., Staňkova 41, Brno</t>
  </si>
  <si>
    <t>CZ47913207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</si>
  <si>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</si>
  <si>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</si>
  <si>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</si>
  <si>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</si>
  <si>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</si>
  <si>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</si>
  <si>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</si>
  <si>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</si>
  <si>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</si>
  <si>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</si>
  <si>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</si>
  <si>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</si>
  <si>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</si>
  <si>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</si>
  <si>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</si>
  <si>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</si>
  <si>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</si>
  <si>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</si>
  <si>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</si>
  <si>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</si>
  <si>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</si>
  <si>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</si>
  <si>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</si>
  <si>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</si>
  <si>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</si>
  <si>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</si>
  <si>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</si>
  <si>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</si>
  <si>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</si>
  <si>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</si>
  <si>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</si>
  <si>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</si>
  <si>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</si>
  <si>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</si>
  <si>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</si>
  <si>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</si>
  <si>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</si>
  <si>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</si>
  <si>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</si>
  <si>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</si>
  <si>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</si>
  <si>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</si>
  <si>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03</t>
  </si>
  <si>
    <t>Bytová část</t>
  </si>
  <si>
    <t>STA</t>
  </si>
  <si>
    <t>1</t>
  </si>
  <si>
    <t>{e955a5cb-6491-478d-9f0c-b903b2c0864c}</t>
  </si>
  <si>
    <t>/</t>
  </si>
  <si>
    <t>100</t>
  </si>
  <si>
    <t>ASŘ</t>
  </si>
  <si>
    <t>Soupis</t>
  </si>
  <si>
    <t>2</t>
  </si>
  <si>
    <t>{13740bfb-2a9d-4145-b4de-b89367e2c4cb}</t>
  </si>
  <si>
    <t>300, 400, 500</t>
  </si>
  <si>
    <t>EL, EK</t>
  </si>
  <si>
    <t>{85044055-7056-473d-9ac1-01d21b261ab8}</t>
  </si>
  <si>
    <t>300, 800</t>
  </si>
  <si>
    <t>ZTI, Plyn</t>
  </si>
  <si>
    <t>{9fd0a964-b00e-427e-b547-e9d804c5154d}</t>
  </si>
  <si>
    <t>600</t>
  </si>
  <si>
    <t>VZT</t>
  </si>
  <si>
    <t>{4da9e5a9-3dc1-4e97-b80c-72f03e1b57a3}</t>
  </si>
  <si>
    <t>700</t>
  </si>
  <si>
    <t>Vytápění</t>
  </si>
  <si>
    <t>{131c4dd9-d56a-4b97-ae4e-ca882f3be5ca}</t>
  </si>
  <si>
    <t>VRN</t>
  </si>
  <si>
    <t>Vedlejší rozpočtové náklady</t>
  </si>
  <si>
    <t>{4f329665-361c-4bcc-83ef-6aa9b5a43869}</t>
  </si>
  <si>
    <t>KRYCÍ LIST SOUPISU PRACÍ</t>
  </si>
  <si>
    <t>Objekt:</t>
  </si>
  <si>
    <t>03 - Bytová část</t>
  </si>
  <si>
    <t>Soupis:</t>
  </si>
  <si>
    <t>100 - ASŘ</t>
  </si>
  <si>
    <t>DSK PLAN s.r.o., Staňkova 41, Brno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</si>
  <si>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</si>
  <si>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</si>
  <si>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</si>
  <si>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</si>
  <si>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</si>
  <si>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</si>
  <si>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</si>
  <si>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</si>
  <si>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</si>
  <si>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</si>
  <si>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</si>
  <si>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</si>
  <si>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</si>
  <si>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</si>
  <si>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</si>
  <si>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</si>
  <si>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</si>
  <si>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</si>
  <si>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</si>
  <si>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</si>
  <si>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</si>
  <si>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</si>
  <si>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</si>
  <si>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</si>
  <si>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</si>
  <si>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</si>
  <si>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</si>
  <si>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</si>
  <si>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</si>
  <si>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</si>
  <si>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</si>
  <si>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</si>
  <si>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</si>
  <si>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</si>
  <si>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</si>
  <si>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</si>
  <si>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</si>
  <si>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</si>
  <si>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</si>
  <si>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</si>
  <si>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</si>
  <si>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</si>
  <si>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</si>
  <si>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ve zdivu nadzákladovém cihlami pálenými plochy přes 1 m2 do 4 m2 na maltu vápenocementovou</t>
  </si>
  <si>
    <t>m3</t>
  </si>
  <si>
    <t>CS ÚRS 2019 02</t>
  </si>
  <si>
    <t>4</t>
  </si>
  <si>
    <t>-1409210064</t>
  </si>
  <si>
    <t>VV</t>
  </si>
  <si>
    <t>" zazdívka v M 1.1.03 " 0,7*2,05*0,6</t>
  </si>
  <si>
    <t>" zazdívka v M 1.1.05 " 1,0*4,07*0,6</t>
  </si>
  <si>
    <t>" zazdívka v M 1.1.10 " 1,0*2,45*0,37</t>
  </si>
  <si>
    <t>Součet</t>
  </si>
  <si>
    <t>311235151</t>
  </si>
  <si>
    <t>Zdivo jednovrstvé z cihel děrovaných broušených na celoplošnou tenkovrstvou maltu, pevnost cihel do P10, tl. zdiva 300 mm</t>
  </si>
  <si>
    <t>m2</t>
  </si>
  <si>
    <t>-1029209205</t>
  </si>
  <si>
    <t>" zazdívka v M 1.2.6 " 7,6*3,0</t>
  </si>
  <si>
    <t>317234410</t>
  </si>
  <si>
    <t>Vyzdívka mezi nosníky cihlami pálenými na maltu cementovou</t>
  </si>
  <si>
    <t>1936857544</t>
  </si>
  <si>
    <t>" 1.1.6, I-140 dl.1,5 m " 1,5*0,1*0,14</t>
  </si>
  <si>
    <t>317944323</t>
  </si>
  <si>
    <t>Válcované nosníky dodatečně osazované do připravených otvorů bez zazdění hlav č. 14 až 22</t>
  </si>
  <si>
    <t>t</t>
  </si>
  <si>
    <t>286449973</t>
  </si>
  <si>
    <t>" 1.1.6, I-140 dl.1,5 m, hm. 14,3kg/m " 1,5*14,3*0,001</t>
  </si>
  <si>
    <t>5</t>
  </si>
  <si>
    <t>346244381</t>
  </si>
  <si>
    <t>Plentování ocelových válcovaných nosníků jednostranné cihlami na maltu, výška stojiny do 200 mm</t>
  </si>
  <si>
    <t>983919322</t>
  </si>
  <si>
    <t>" 1.1.6, I-140 dl.1,5 m " 1,5*0,14</t>
  </si>
  <si>
    <t>Vodorovné konstrukce</t>
  </si>
  <si>
    <t>6</t>
  </si>
  <si>
    <t>413232221</t>
  </si>
  <si>
    <t>Zazdívka zhlaví stropních trámů nebo válcovaných nosníků pálenými cihlami válcovaných nosníků, výšky přes 150 do 300 mm</t>
  </si>
  <si>
    <t>kus</t>
  </si>
  <si>
    <t>-601926704</t>
  </si>
  <si>
    <t>" pro 2xU-140 dl. 5,6 m " 2</t>
  </si>
  <si>
    <t>7</t>
  </si>
  <si>
    <t>413941123</t>
  </si>
  <si>
    <t>Osazování ocelových válcovaných nosníků ve stropech I nebo IE nebo U nebo UE nebo L č. 14 až 22 nebo výšky do 220 mm</t>
  </si>
  <si>
    <t>644096305</t>
  </si>
  <si>
    <t>" založení SDK příčky v M 1.1.09, 2xU-140 dl. 5,6 m " 5,6*2*16,0*0,001</t>
  </si>
  <si>
    <t>8</t>
  </si>
  <si>
    <t>M</t>
  </si>
  <si>
    <t>13010820</t>
  </si>
  <si>
    <t>ocel profilová UPN 140 jakost 11 375</t>
  </si>
  <si>
    <t>-878904920</t>
  </si>
  <si>
    <t>0,179*1,05 'Přepočtené koeficientem množství</t>
  </si>
  <si>
    <t>Úpravy povrchů, podlahy a osazování výplní</t>
  </si>
  <si>
    <t>9</t>
  </si>
  <si>
    <t>611325223</t>
  </si>
  <si>
    <t>Vápenocementová omítka jednotlivých malých ploch štuková na stropech, plochy jednotlivě přes 0,25 do 1 m2</t>
  </si>
  <si>
    <t>-1527752624</t>
  </si>
  <si>
    <t>" 1.1.6, I-140 dl.1,5 m zapravení " 1</t>
  </si>
  <si>
    <t>10</t>
  </si>
  <si>
    <t>612131101</t>
  </si>
  <si>
    <t>Podkladní a spojovací vrstva vnitřních omítaných ploch cementový postřik nanášený ručně celoplošně stěn</t>
  </si>
  <si>
    <t>-1387382124</t>
  </si>
  <si>
    <t>omítky na stávajícím zdivu</t>
  </si>
  <si>
    <t>" M 1.1.01 " (2,65*2+1,6)*3,0-(1,4*2,9+1,0*2,02+0,9*2,0)</t>
  </si>
  <si>
    <t>" M 1.1.02 " (1,94+3,2+3,49+3,8)*3,0-(1,0*2,0*2+0,9*2,0)</t>
  </si>
  <si>
    <t>" M 1.1.03 " (1,9+3,51)*3,0-(1,0*2,0+0,8*2,0)</t>
  </si>
  <si>
    <t>" M 1.1.04 "0</t>
  </si>
  <si>
    <t>" M 1.1.05 " (4,64+1,65)*3,0-(1,05*2,37+0,8*2,0)</t>
  </si>
  <si>
    <t>" M 1.1.06 " (1,2+3,54)*3,0-(0,8*2,0*2+0,9*2,0)</t>
  </si>
  <si>
    <t>" M 1.1.07 " (4,0*2+2,5+2,7*2+0,3)*4,6</t>
  </si>
  <si>
    <t>" M 1.1.08 " (1,3+3,54)*3,0-0,8*2,0</t>
  </si>
  <si>
    <t>" M 1.1.09 " (4,83+5,29)*3,0-(2,0*1,0*2+1,0*2,0)</t>
  </si>
  <si>
    <t>" M 1.1.10 " (3,0+5,29)*3,0-1,0*2,0</t>
  </si>
  <si>
    <t>11</t>
  </si>
  <si>
    <t>612311131</t>
  </si>
  <si>
    <t>Potažení vnitřních ploch štukem tloušťky do 3 mm svislých konstrukcí stěn</t>
  </si>
  <si>
    <t>533099736</t>
  </si>
  <si>
    <t>12</t>
  </si>
  <si>
    <t>612321121</t>
  </si>
  <si>
    <t>Omítka vápenocementová vnitřních ploch nanášená ručně jednovrstvá, tloušťky do 10 mm hladká svislých konstrukcí stěn</t>
  </si>
  <si>
    <t>-1111661772</t>
  </si>
  <si>
    <t>13</t>
  </si>
  <si>
    <t>612321141</t>
  </si>
  <si>
    <t>Omítka vápenocementová vnitřních ploch nanášená ručně dvouvrstvá, tloušťky jádrové omítky do 10 mm a tloušťky štuku do 3 mm štuková svislých konstrukcí stěn</t>
  </si>
  <si>
    <t>1007337102</t>
  </si>
  <si>
    <t>" zazdívka v M 1.2.6 " 22,8*2</t>
  </si>
  <si>
    <t>14</t>
  </si>
  <si>
    <t>612321191</t>
  </si>
  <si>
    <t>Omítka vápenocementová vnitřních ploch nanášená ručně Příplatek k cenám za každých dalších i započatých 5 mm tloušťky omítky přes 10 mm stěn</t>
  </si>
  <si>
    <t>-592939802</t>
  </si>
  <si>
    <t>215,612*5 'Přepočtené koeficientem množství</t>
  </si>
  <si>
    <t>612325211</t>
  </si>
  <si>
    <t>Vápenocementová omítka jednotlivých malých ploch hladká na stěnách, plochy jednotlivě do 0,09 m2</t>
  </si>
  <si>
    <t>1647601688</t>
  </si>
  <si>
    <t>" zapravení kapes pro 2xU-140 dl. 5,6 m " 2</t>
  </si>
  <si>
    <t>16</t>
  </si>
  <si>
    <t>612325215</t>
  </si>
  <si>
    <t>Vápenocementová omítka jednotlivých malých ploch hladká na stěnách, plochy jednotlivě přes 1,0 do 4 m2</t>
  </si>
  <si>
    <t>-844647419</t>
  </si>
  <si>
    <t>" zazdívka v M 1.1.03, 700*2050 "2</t>
  </si>
  <si>
    <t>" zazdívka v M 1.1.05, 1000*4070 " 2</t>
  </si>
  <si>
    <t>" zazdívka v M 1.1.10, 1000*2450 " 2</t>
  </si>
  <si>
    <t>17</t>
  </si>
  <si>
    <t>612325301</t>
  </si>
  <si>
    <t>Vápenocementová omítka ostění nebo nadpraží hladká</t>
  </si>
  <si>
    <t>111242623</t>
  </si>
  <si>
    <t>" 1.1.03 pod obklad u okna " (1,0+2,0*2)*0,3</t>
  </si>
  <si>
    <t>18</t>
  </si>
  <si>
    <t>612325302</t>
  </si>
  <si>
    <t>Vápenocementová omítka ostění nebo nadpraží štuková</t>
  </si>
  <si>
    <t>-1732259108</t>
  </si>
  <si>
    <t>" průchod 1.1.01-1.1.05 " (1,05+2,37)*0,53</t>
  </si>
  <si>
    <t>" ostění oken " (1,0+2,0*2)*0,3*4</t>
  </si>
  <si>
    <t>" ostění dveří " (1,4+2,9*2)*0,3</t>
  </si>
  <si>
    <t>19</t>
  </si>
  <si>
    <t>615142012</t>
  </si>
  <si>
    <t>Potažení vnitřních ploch pletivem v ploše nebo pruzích, na plném podkladu rabicovým provizorním přichycením nosníků</t>
  </si>
  <si>
    <t>262755973</t>
  </si>
  <si>
    <t>" 1.1.6, I-140 dl.1,5 m " 1,5*(0,2+0,3)</t>
  </si>
  <si>
    <t>20</t>
  </si>
  <si>
    <t>631311131</t>
  </si>
  <si>
    <t>Doplnění dosavadních mazanin prostým betonem s dodáním hmot, bez potěru, plochy jednotlivě do 1 m2 a tl. přes 80 mm</t>
  </si>
  <si>
    <t>-1603713322</t>
  </si>
  <si>
    <t>" M 1.1.05-1.1.05 podklad pro SDK příčky "(3,2+4,64+3,51+1,76)*0,3*0,3</t>
  </si>
  <si>
    <t>" M 1.1.01,1.1.06,1.01.08 podklad pro SDK příčky " (2,65+3,54)*0,3*0,3</t>
  </si>
  <si>
    <t>635211121R</t>
  </si>
  <si>
    <t>Násyp pod podlahy z Liaporu prolitý cementovým mlékem</t>
  </si>
  <si>
    <t>-538663981</t>
  </si>
  <si>
    <t>" podlahy nad klenbami " 91,9*(0,03+0,5)/2</t>
  </si>
  <si>
    <t>22</t>
  </si>
  <si>
    <t>642942111</t>
  </si>
  <si>
    <t>Osazování zárubní nebo rámů kovových dveřních lisovaných nebo z úhelníků bez dveřních křídel na cementovou maltu, plochy otvoru do 2,5 m2</t>
  </si>
  <si>
    <t>1460816906</t>
  </si>
  <si>
    <t>" T/09,T/10 " 2</t>
  </si>
  <si>
    <t>148</t>
  </si>
  <si>
    <t>55331382</t>
  </si>
  <si>
    <t>zárubeň ocelová pro běžné zdění a porobeton 150 levá/pravá 700</t>
  </si>
  <si>
    <t>357132255</t>
  </si>
  <si>
    <t>Ostatní konstrukce a práce, bourání</t>
  </si>
  <si>
    <t>24</t>
  </si>
  <si>
    <t>949101111</t>
  </si>
  <si>
    <t>Lešení pomocné pracovní pro objekty pozemních staveb pro zatížení do 150 kg/m2, o výšce lešeňové podlahy do 1,9 m</t>
  </si>
  <si>
    <t>-1648047689</t>
  </si>
  <si>
    <t>25</t>
  </si>
  <si>
    <t>952901111</t>
  </si>
  <si>
    <t>Vyčištění budov nebo objektů před předáním do užívání budov bytové nebo občanské výstavby, světlé výšky podlaží do 4 m</t>
  </si>
  <si>
    <t>1522340666</t>
  </si>
  <si>
    <t>26</t>
  </si>
  <si>
    <t>952901501R</t>
  </si>
  <si>
    <t>Stavební výpomoci pro ZTI,ÚT, elektro a VZT</t>
  </si>
  <si>
    <t>hod</t>
  </si>
  <si>
    <t>-136722661</t>
  </si>
  <si>
    <t>27</t>
  </si>
  <si>
    <t>962031133</t>
  </si>
  <si>
    <t>Bourání příček z cihel, tvárnic nebo příčkovek z cihel pálených, plných nebo dutých na maltu vápennou nebo vápenocementovou, tl. do 150 mm</t>
  </si>
  <si>
    <t>2130820984</t>
  </si>
  <si>
    <t>" 1.1.5,1.1.6,1.2.3,1.2.4 "(2,35+0,15+1,06+2,04+1,77*2+0,98)*2,74-0,7*2,05</t>
  </si>
  <si>
    <t>28</t>
  </si>
  <si>
    <t>962032241</t>
  </si>
  <si>
    <t>Bourání zdiva nadzákladového z cihel nebo tvárnic z cihel pálených nebo vápenopískových, na maltu cementovou, objemu přes 1 m3</t>
  </si>
  <si>
    <t>378605891</t>
  </si>
  <si>
    <t>"1.2.2 " (5,6*4,7-1,0*2,05)*0,24</t>
  </si>
  <si>
    <t>29</t>
  </si>
  <si>
    <t>965042231</t>
  </si>
  <si>
    <t>Bourání mazanin betonových nebo z litého asfaltu tl. přes 100 mm, plochy do 4 m2</t>
  </si>
  <si>
    <t>-919565921</t>
  </si>
  <si>
    <t>" 1.1.6 " 2,00*0,12</t>
  </si>
  <si>
    <t>"1.2.4 " 1,70*0,12</t>
  </si>
  <si>
    <t>30</t>
  </si>
  <si>
    <t>965042241</t>
  </si>
  <si>
    <t>Bourání mazanin betonových nebo z litého asfaltu tl. přes 100 mm, plochy přes 4 m2</t>
  </si>
  <si>
    <t>-235311743</t>
  </si>
  <si>
    <t>" 1.1.5 " 4,05*0,12</t>
  </si>
  <si>
    <t>"1.2.1 " 16,1*0,12</t>
  </si>
  <si>
    <t>"1.2.2 " 20,3*0,12</t>
  </si>
  <si>
    <t>"1.2.3 " 5,20*0,12</t>
  </si>
  <si>
    <t>"1.2.5 " 8,50*0,12</t>
  </si>
  <si>
    <t>"1.2.6 " 88,45*0,12</t>
  </si>
  <si>
    <t>31</t>
  </si>
  <si>
    <t>965081213</t>
  </si>
  <si>
    <t>Bourání podlah z dlaždic bez podkladního lože nebo mazaniny, s jakoukoliv výplní spár keramických nebo xylolitových tl. do 10 mm, plochy přes 1 m2</t>
  </si>
  <si>
    <t>366529118</t>
  </si>
  <si>
    <t>" 1.1.5 " 4,05</t>
  </si>
  <si>
    <t>" 1.1.6 " 2,00</t>
  </si>
  <si>
    <t>"1.2.3 " 5,20</t>
  </si>
  <si>
    <t>"1.2.4 " 1,70</t>
  </si>
  <si>
    <t>"1.2.5 " 8,50</t>
  </si>
  <si>
    <t>"1.2.6 " 88,45</t>
  </si>
  <si>
    <t>32</t>
  </si>
  <si>
    <t>965081343</t>
  </si>
  <si>
    <t>Bourání podlah z dlaždic bez podkladního lože nebo mazaniny, s jakoukoliv výplní spár betonových, teracových nebo čedičových tl. do 40 mm, plochy přes 1 m2</t>
  </si>
  <si>
    <t>-2055755181</t>
  </si>
  <si>
    <t>"1.2.1 " 16,1</t>
  </si>
  <si>
    <t>"1.2.2 " 20,3</t>
  </si>
  <si>
    <t>33</t>
  </si>
  <si>
    <t>965081611</t>
  </si>
  <si>
    <t>Odsekání soklíků včetně otlučení podkladní omítky až na zdivo rovných</t>
  </si>
  <si>
    <t>m</t>
  </si>
  <si>
    <t>1086836564</t>
  </si>
  <si>
    <t>"1.2.1 " (2,65+5,29)*2-(3,9+1,0*2+1,02*2)</t>
  </si>
  <si>
    <t>"1.2.2 " (3,79+5,6)*2-1,0*2</t>
  </si>
  <si>
    <t>"1.2.3 " (1,91+2,04+1,06)*2-(1,3+0,7+1,0)</t>
  </si>
  <si>
    <t>"1.2.5 " 3,8*2+2,5</t>
  </si>
  <si>
    <t>"1.2.6 " 7,98+5,29*2+0,3*2-1,0*2</t>
  </si>
  <si>
    <t>34</t>
  </si>
  <si>
    <t>965082933</t>
  </si>
  <si>
    <t>Odstranění násypu pod podlahami nebo ochranného násypu na střechách tl. do 200 mm, plochy přes 2 m2</t>
  </si>
  <si>
    <t>1707006938</t>
  </si>
  <si>
    <t>" 1.1.5 " 4,05*0,15</t>
  </si>
  <si>
    <t>" 1.1.6 " 2,00*0,15</t>
  </si>
  <si>
    <t>"1.2.1 " 16,1*0,15</t>
  </si>
  <si>
    <t>"1.2.2 " 20,3*0,15</t>
  </si>
  <si>
    <t>"1.2.3 " 5,20*0,15</t>
  </si>
  <si>
    <t>"1.2.4 " 1,70*0,15</t>
  </si>
  <si>
    <t>"1.2.5 " 8,50*0,15</t>
  </si>
  <si>
    <t>"1.2.6 " 88,45*0,15</t>
  </si>
  <si>
    <t>35</t>
  </si>
  <si>
    <t>968062455</t>
  </si>
  <si>
    <t>Vybourání dřevěných rámů oken s křídly, dveřních zárubní, vrat, stěn, ostění nebo obkladů dveřních zárubní, plochy do 2 m2</t>
  </si>
  <si>
    <t>-2018943759</t>
  </si>
  <si>
    <t>0,6*2,05*3+1,06*2,0*3</t>
  </si>
  <si>
    <t>36</t>
  </si>
  <si>
    <t>968062456</t>
  </si>
  <si>
    <t>Vybourání dřevěných rámů oken s křídly, dveřních zárubní, vrat, stěn, ostění nebo obkladů dveřních zárubní, plochy přes 2 m2</t>
  </si>
  <si>
    <t>1270293599</t>
  </si>
  <si>
    <t>1,0*2,45</t>
  </si>
  <si>
    <t>37</t>
  </si>
  <si>
    <t>972033261</t>
  </si>
  <si>
    <t>Vybourání otvorů v klenbách z cihel bez odstranění podlahy a násypu, plochy do 0,09 m2, tl. do 300 mm</t>
  </si>
  <si>
    <t>1282933046</t>
  </si>
  <si>
    <t>" prostup pro VZT " 1</t>
  </si>
  <si>
    <t>38</t>
  </si>
  <si>
    <t>973031325</t>
  </si>
  <si>
    <t>Vysekání výklenků nebo kapes ve zdivu z cihel na maltu vápennou nebo vápenocementovou kapes, plochy do 0,10 m2, hl. do 300 mm</t>
  </si>
  <si>
    <t>-499641909</t>
  </si>
  <si>
    <t>39</t>
  </si>
  <si>
    <t>973031824</t>
  </si>
  <si>
    <t>Vysekání výklenků nebo kapes ve zdivu z cihel na maltu vápennou nebo vápenocementovou kapes pro zavázání nových zdí, tl. do 300 mm</t>
  </si>
  <si>
    <t>1363962140</t>
  </si>
  <si>
    <t>" zazdívka v M 1.2.6 " 7,6*2</t>
  </si>
  <si>
    <t>40</t>
  </si>
  <si>
    <t>974031664</t>
  </si>
  <si>
    <t>Vysekání rýh ve zdivu cihelném na maltu vápennou nebo vápenocementovou pro vtahování nosníků do zdí, před vybouráním otvoru do hl. 150 mm, při v. nosníku do 150 mm</t>
  </si>
  <si>
    <t>-702826941</t>
  </si>
  <si>
    <t>" 1.1.6, I-140 dl.1,5 m " 1,5</t>
  </si>
  <si>
    <t>41</t>
  </si>
  <si>
    <t>978012191</t>
  </si>
  <si>
    <t>Otlučení vápenných nebo vápenocementových omítek vnitřních ploch stropů rákosovaných, v rozsahu přes 50 do 100 %</t>
  </si>
  <si>
    <t>-1727556999</t>
  </si>
  <si>
    <t>42</t>
  </si>
  <si>
    <t>978013191</t>
  </si>
  <si>
    <t>Otlučení vápenných nebo vápenocementových omítek vnitřních ploch stěn s vyškrabáním spar, s očištěním zdiva, v rozsahu přes 50 do 100 %</t>
  </si>
  <si>
    <t>853949031</t>
  </si>
  <si>
    <t>" 1.1.5 " (1,77+2,3)*2*(2,74-1,5)-0,7*(2,0-1,5)</t>
  </si>
  <si>
    <t>" 1.1.6 " (1,77+1,0)*2*(2,72-1,5)-0,7*0,5</t>
  </si>
  <si>
    <t>"1.2.1 " (2,65+5,29)*2*3,1-(3,9*2,0+1,0*2,0+1,02*3,1*2)</t>
  </si>
  <si>
    <t>"1.2.2 " (3,79+5,6)*2*4,7-1,0*2,0*2</t>
  </si>
  <si>
    <t>"1.2.3 " (1,91+2,04+1,06)*2*2,74-(1,3*1,2+0,7*2,0+1,0*2,0)</t>
  </si>
  <si>
    <t>"1.2.4 " (0,84+2,04)*(2,74-1,5)*2-0,7*0,5</t>
  </si>
  <si>
    <t>"1.2.5 " (3,8*2+2,5)*4,5</t>
  </si>
  <si>
    <t>"1.2.6 " (7,98+5,29*2+0,3*2+0,6*2)*3,04-1,0*2,0*2</t>
  </si>
  <si>
    <t>" ostění " 9,97+1,5</t>
  </si>
  <si>
    <t>43</t>
  </si>
  <si>
    <t>978059541</t>
  </si>
  <si>
    <t>Odsekání obkladů stěn včetně otlučení podkladní omítky až na zdivo z obkládaček vnitřních, z jakýchkoliv materiálů, plochy přes 1 m2</t>
  </si>
  <si>
    <t>814040122</t>
  </si>
  <si>
    <t>" 1.1.5 " (1,77+2,3)*2*1,5-0,7*1,5</t>
  </si>
  <si>
    <t>" 1.1.6 " (1,77+1,0)*2*1,5-0,7*1,5</t>
  </si>
  <si>
    <t>"1.2.1 " 3,9*2,0</t>
  </si>
  <si>
    <t>"1.2.3 " 1,3*1,2</t>
  </si>
  <si>
    <t>"1.2.4 " (0,84+2,04)*1,5*2-0,7*1,5</t>
  </si>
  <si>
    <t>44</t>
  </si>
  <si>
    <t>985131111</t>
  </si>
  <si>
    <t>Očištění ploch stěn, rubu kleneb a podlah tlakovou vodou</t>
  </si>
  <si>
    <t>1057658129</t>
  </si>
  <si>
    <t>" očištění kleneb pro podlahové vrstvy " 91,9*1,3</t>
  </si>
  <si>
    <t>997</t>
  </si>
  <si>
    <t>Přesun sutě</t>
  </si>
  <si>
    <t>45</t>
  </si>
  <si>
    <t>997013151</t>
  </si>
  <si>
    <t>Vnitrostaveništní doprava suti a vybouraných hmot vodorovně do 50 m svisle s omezením mechanizace pro budovy a haly výšky do 6 m</t>
  </si>
  <si>
    <t>-340369811</t>
  </si>
  <si>
    <t>46</t>
  </si>
  <si>
    <t>997013501</t>
  </si>
  <si>
    <t>Odvoz suti a vybouraných hmot na skládku nebo meziskládku se složením, na vzdálenost do 1 km</t>
  </si>
  <si>
    <t>-1580433691</t>
  </si>
  <si>
    <t>47</t>
  </si>
  <si>
    <t>997013509</t>
  </si>
  <si>
    <t>Odvoz suti a vybouraných hmot na skládku nebo meziskládku se složením, na vzdálenost Příplatek k ceně za každý další i započatý 1 km přes 1 km</t>
  </si>
  <si>
    <t>-733012884</t>
  </si>
  <si>
    <t>48</t>
  </si>
  <si>
    <t>997013801</t>
  </si>
  <si>
    <t>Poplatek za uložení stavebního odpadu na skládce (skládkovné) z prostého betonu zatříděného do Katalogu odpadů pod kódem 170 101</t>
  </si>
  <si>
    <t>1994462265</t>
  </si>
  <si>
    <t>49</t>
  </si>
  <si>
    <t>997013803</t>
  </si>
  <si>
    <t>Poplatek za uložení stavebního odpadu na skládce (skládkovné) cihelného zatříděného do Katalogu odpadů pod kódem 170 102</t>
  </si>
  <si>
    <t>-1102510562</t>
  </si>
  <si>
    <t>50</t>
  </si>
  <si>
    <t>997013811</t>
  </si>
  <si>
    <t>Poplatek za uložení stavebního odpadu na skládce (skládkovné) dřevěného zatříděného do Katalogu odpadů pod kódem 170 201</t>
  </si>
  <si>
    <t>955970908</t>
  </si>
  <si>
    <t>51</t>
  </si>
  <si>
    <t>997013831</t>
  </si>
  <si>
    <t>Poplatek za uložení stavebního odpadu na skládce (skládkovné) směsného stavebního a demoličního zatříděného do Katalogu odpadů pod kódem 170 904</t>
  </si>
  <si>
    <t>-1146766949</t>
  </si>
  <si>
    <t>998</t>
  </si>
  <si>
    <t>Přesun hmot</t>
  </si>
  <si>
    <t>52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</si>
  <si>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</si>
  <si>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</si>
  <si>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-158662168</t>
  </si>
  <si>
    <t>PSV</t>
  </si>
  <si>
    <t>Práce a dodávky PSV</t>
  </si>
  <si>
    <t>711</t>
  </si>
  <si>
    <t>Izolace proti vodě, vlhkosti a plynům</t>
  </si>
  <si>
    <t>53</t>
  </si>
  <si>
    <t>711111001</t>
  </si>
  <si>
    <t>Provedení izolace proti zemní vlhkosti natěradly a tmely za studena na ploše vodorovné V nátěrem penetračním</t>
  </si>
  <si>
    <t>1139358319</t>
  </si>
  <si>
    <t>" podlahy nad klenbami " 91,9*1,3</t>
  </si>
  <si>
    <t>54</t>
  </si>
  <si>
    <t>11163150</t>
  </si>
  <si>
    <t>lak penetrační asfaltový</t>
  </si>
  <si>
    <t>1178254376</t>
  </si>
  <si>
    <t>119,47*0,0003 'Přepočtené koeficientem množství</t>
  </si>
  <si>
    <t>55</t>
  </si>
  <si>
    <t>711112001</t>
  </si>
  <si>
    <t>Provedení izolace proti zemní vlhkosti natěradly a tmely za studena na ploše svislé S nátěrem penetračním</t>
  </si>
  <si>
    <t>566124013</t>
  </si>
  <si>
    <t>vytažení izolace na stěny v 150 mm</t>
  </si>
  <si>
    <t>" M 1.1.01 " (2,65+1,6)*2*0,15</t>
  </si>
  <si>
    <t>" M 1.1.02 " (6,69+3,8)*2*0,15</t>
  </si>
  <si>
    <t>" M 1.1.03 " (1,9+2,41)*2*0,15</t>
  </si>
  <si>
    <t>" M 1.1.04 " (1,0+1,76)*2*0,15</t>
  </si>
  <si>
    <t>" M 1.1.05 " (4,64+1,65)*2*0,15</t>
  </si>
  <si>
    <t>" M 1.1.06 " (1,2+3,54)*2*0,15</t>
  </si>
  <si>
    <t>" M 1.1.08 " (1,3+3,54)*2*0,15</t>
  </si>
  <si>
    <t>" M 1.1.09 " (4,83+5,29)*2*0,15</t>
  </si>
  <si>
    <t>" M 1.1.10 " (3,0+5,29)*2*0,15</t>
  </si>
  <si>
    <t>56</t>
  </si>
  <si>
    <t>1874318405</t>
  </si>
  <si>
    <t>16,827*0,00035 'Přepočtené koeficientem množství</t>
  </si>
  <si>
    <t>57</t>
  </si>
  <si>
    <t>711131111</t>
  </si>
  <si>
    <t>Provedení izolace proti zemní vlhkosti pásy na sucho samolepícího asfaltového pásu na ploše vodovné V</t>
  </si>
  <si>
    <t>531569041</t>
  </si>
  <si>
    <t>58</t>
  </si>
  <si>
    <t>62855000R</t>
  </si>
  <si>
    <t>Pás z SBS modifikovaného asfaltu s nosnou vložkou z AL folie kašírovanou skleněnými vlákny samolepící</t>
  </si>
  <si>
    <t>1943544481</t>
  </si>
  <si>
    <t>119,47*1,15 'Přepočtené koeficientem množství</t>
  </si>
  <si>
    <t>59</t>
  </si>
  <si>
    <t>711132111</t>
  </si>
  <si>
    <t>Provedení izolace proti zemní vlhkosti pásy na sucho samolepícího asfaltového pásu na ploše svislé S</t>
  </si>
  <si>
    <t>-981679856</t>
  </si>
  <si>
    <t>60</t>
  </si>
  <si>
    <t>1421557884</t>
  </si>
  <si>
    <t>16,84*1,2 'Přepočtené koeficientem množství</t>
  </si>
  <si>
    <t>61</t>
  </si>
  <si>
    <t>998711101</t>
  </si>
  <si>
    <t>Přesun hmot pro izolace proti vodě, vlhkosti a plynům stanovený z hmotnosti přesunovaného materiálu vodorovná dopravní vzdálenost do 50 m v objektech výšky do 6 m</t>
  </si>
  <si>
    <t>1360275583</t>
  </si>
  <si>
    <t>713</t>
  </si>
  <si>
    <t>Izolace tepelné</t>
  </si>
  <si>
    <t>62</t>
  </si>
  <si>
    <t>713121111</t>
  </si>
  <si>
    <t>Montáž tepelné izolace podlah rohožemi, pásy, deskami, dílci, bloky (izolační materiál ve specifikaci) kladenými volně jednovrstvá</t>
  </si>
  <si>
    <t>340895057</t>
  </si>
  <si>
    <t>" podlahy " 91,9</t>
  </si>
  <si>
    <t>63</t>
  </si>
  <si>
    <t>28375926</t>
  </si>
  <si>
    <t>deska EPS 200 do plochých střech a podlah λ=0,034 tl 100mm</t>
  </si>
  <si>
    <t>1667898906</t>
  </si>
  <si>
    <t>91,9*1,02 'Přepočtené koeficientem množství</t>
  </si>
  <si>
    <t>64</t>
  </si>
  <si>
    <t>713121211</t>
  </si>
  <si>
    <t>Montáž tepelné izolace podlah okrajovými pásky kladenými volně</t>
  </si>
  <si>
    <t>-807782065</t>
  </si>
  <si>
    <t>oddělení podlahových dílců od svislých konstrukcí</t>
  </si>
  <si>
    <t>" M 1.1.01 " (2,65+1,6)*2</t>
  </si>
  <si>
    <t>" M 1.1.02 " (6,69+3,8)*2</t>
  </si>
  <si>
    <t>" M 1.1.03 " (1,9+2,41)*2</t>
  </si>
  <si>
    <t>" M 1.1.04 " (1,0+1,76)*2</t>
  </si>
  <si>
    <t>" M 1.1.05 " (4,64+1,65)*2</t>
  </si>
  <si>
    <t>" M 1.1.06 " (1,2+3,54)*2</t>
  </si>
  <si>
    <t>" M 1.1.08 " (1,3+3,54)*2</t>
  </si>
  <si>
    <t>" M 1.1.09 " (4,83+5,29)*2</t>
  </si>
  <si>
    <t>" M 1.1.10 " (3,0+5,29)*2</t>
  </si>
  <si>
    <t>65</t>
  </si>
  <si>
    <t>63140273</t>
  </si>
  <si>
    <t>pásek okrajový izolační minerální plovoucích podlah š 80mm tl 12mm</t>
  </si>
  <si>
    <t>831201592</t>
  </si>
  <si>
    <t>112,18*1,1 'Přepočtené koeficientem množství</t>
  </si>
  <si>
    <t>66</t>
  </si>
  <si>
    <t>998713101</t>
  </si>
  <si>
    <t>Přesun hmot pro izolace tepelné stanovený z hmotnosti přesunovaného materiálu vodorovná dopravní vzdálenost do 50 m v objektech výšky do 6 m</t>
  </si>
  <si>
    <t>-988668382</t>
  </si>
  <si>
    <t>762</t>
  </si>
  <si>
    <t>Konstrukce tesařské</t>
  </si>
  <si>
    <t>67</t>
  </si>
  <si>
    <t>762511233</t>
  </si>
  <si>
    <t>Podlahové konstrukce podkladové z dřevoštěpkových desek OSB jednovrstvých lepených na pero a drážku broušených, tloušťky desky 15 mm</t>
  </si>
  <si>
    <t>-104527565</t>
  </si>
  <si>
    <t>" podlahy - roznášecí desky " 91,9</t>
  </si>
  <si>
    <t>68</t>
  </si>
  <si>
    <t>762595001</t>
  </si>
  <si>
    <t>Spojovací prostředky podlah a podkladových konstrukcí hřebíky, vruty</t>
  </si>
  <si>
    <t>1962508543</t>
  </si>
  <si>
    <t>69</t>
  </si>
  <si>
    <t>762811811</t>
  </si>
  <si>
    <t>Demontáž záklopů stropů vrchních a zapuštěných z hrubých prken, tl. do 32 mm</t>
  </si>
  <si>
    <t>-1176233851</t>
  </si>
  <si>
    <t>"1.2.1 podhled " 16,1</t>
  </si>
  <si>
    <t>"1.2.6 podhled " 88,45</t>
  </si>
  <si>
    <t>70</t>
  </si>
  <si>
    <t>998762101</t>
  </si>
  <si>
    <t>Přesun hmot pro konstrukce tesařské stanovený z hmotnosti přesunovaného materiálu vodorovná dopravní vzdálenost do 50 m v objektech výšky do 6 m</t>
  </si>
  <si>
    <t>627808962</t>
  </si>
  <si>
    <t>763</t>
  </si>
  <si>
    <t>Konstrukce suché výstavby</t>
  </si>
  <si>
    <t>71</t>
  </si>
  <si>
    <t>763111427</t>
  </si>
  <si>
    <t>Příčka ze sádrokartonových desek s nosnou konstrukcí z jednoduchých ocelových profilů UW, CW dvojitě opláštěná deskami protipožárními DF tl. 2 x 12,5 mm, EI 90, příčka tl. 150 mm, profil 100 TI tl. 100 mm, Rw 59 dB</t>
  </si>
  <si>
    <t>1896765565</t>
  </si>
  <si>
    <t>" M 1.1.05-1.1.05 "(3,2+4,64+3,51+1,76)*4,6-(0,8*2,05*2+0,9*2,05)</t>
  </si>
  <si>
    <t>" M 1.1.01,1.1.06,1.01.08 " (2,65+3,54)*4,6-(0,8*2,05+0,9*2,05)</t>
  </si>
  <si>
    <t>" M 1.1.09,1.1.10 " 5,29*4,6-0,9*2,05</t>
  </si>
  <si>
    <t>72</t>
  </si>
  <si>
    <t>763111417R</t>
  </si>
  <si>
    <t>SDK příčka tl 150 mm příplatek za impregnované desky H2DF</t>
  </si>
  <si>
    <t>-1266432720</t>
  </si>
  <si>
    <t>" M 1.03 " (1,9+2,41)*2*3,0-0,8*2,05</t>
  </si>
  <si>
    <t>" M 1.04 " (1,0+1,76)*2*3,0-0,8*2,05</t>
  </si>
  <si>
    <t>73</t>
  </si>
  <si>
    <t>763111711</t>
  </si>
  <si>
    <t>Příčka ze sádrokartonových desek ostatní konstrukce a práce na příčkách ze sádrokartonových desek dilatace</t>
  </si>
  <si>
    <t>-410504151</t>
  </si>
  <si>
    <t>" napojení na stávající stěny " 4,6*8</t>
  </si>
  <si>
    <t>74</t>
  </si>
  <si>
    <t>763111712</t>
  </si>
  <si>
    <t>Příčka ze sádrokartonových desek ostatní konstrukce a práce na příčkách ze sádrokartonových desek kluzné napojení příčky ke stropu</t>
  </si>
  <si>
    <t>-1176914696</t>
  </si>
  <si>
    <t>" M 1.1.05-1.1.05 "3,2+4,64+3,51+1,76</t>
  </si>
  <si>
    <t>" M 1.1.01,1.1.06,1.01.08 " 2,65+3,54</t>
  </si>
  <si>
    <t>" M 1.1.09,1.1.10 " 5,29*4,6</t>
  </si>
  <si>
    <t>75</t>
  </si>
  <si>
    <t>763111717</t>
  </si>
  <si>
    <t>Příčka ze sádrokartonových desek ostatní konstrukce a práce na příčkách ze sádrokartonových desek základní penetrační nátěr</t>
  </si>
  <si>
    <t>-47406122</t>
  </si>
  <si>
    <t>76</t>
  </si>
  <si>
    <t>763111722</t>
  </si>
  <si>
    <t>Příčka ze sádrokartonových desek ostatní konstrukce a práce na příčkách ze sádrokartonových desek ochrana rohů úhelníky pozinkované</t>
  </si>
  <si>
    <t>-2061579076</t>
  </si>
  <si>
    <t>" M 1.1.02 " 3,0</t>
  </si>
  <si>
    <t>77</t>
  </si>
  <si>
    <t>763121213</t>
  </si>
  <si>
    <t>Stěna předsazená ze sádrokartonových desek bez nosné konstrukce jednoduše opláštěná deskou standardní A tl. 12,5 mm, lepenou na pásky</t>
  </si>
  <si>
    <t>-395051199</t>
  </si>
  <si>
    <t>" mezi M 1.1.01-1.1.05 " 0,57*2,05</t>
  </si>
  <si>
    <t>78</t>
  </si>
  <si>
    <t>763131411</t>
  </si>
  <si>
    <t>Podhled ze sádrokartonových desek dvouvrstvá zavěšená spodní konstrukce z ocelových profilů CD, UD jednoduše opláštěná deskou standardní A, tl. 12,5 mm, bez TI</t>
  </si>
  <si>
    <t>-753998294</t>
  </si>
  <si>
    <t>" M 1.1.01 " 5,37</t>
  </si>
  <si>
    <t>" M 1.1.02 " 19,47</t>
  </si>
  <si>
    <t>" M 1.1.05 " 8,47</t>
  </si>
  <si>
    <t>" M 1.1.06 " 4,25</t>
  </si>
  <si>
    <t>" M 1.1.08 " 4,6</t>
  </si>
  <si>
    <t>" M 1.1.09 " 25,55</t>
  </si>
  <si>
    <t>" M 1.1.10 " 15,99</t>
  </si>
  <si>
    <t>79</t>
  </si>
  <si>
    <t>763131451</t>
  </si>
  <si>
    <t>Podhled ze sádrokartonových desek dvouvrstvá zavěšená spodní konstrukce z ocelových profilů CD, UD jednoduše opláštěná deskou impregnovanou H2, tl. 12,5 mm, bez TI</t>
  </si>
  <si>
    <t>-1966952046</t>
  </si>
  <si>
    <t>" M 1.1.03 " 6,69</t>
  </si>
  <si>
    <t>" M 1.1.04 " 1,51</t>
  </si>
  <si>
    <t>80</t>
  </si>
  <si>
    <t>763131713</t>
  </si>
  <si>
    <t>Podhled ze sádrokartonových desek ostatní práce a konstrukce na podhledech ze sádrokartonových desek napojení na obvodové konstrukce profilem</t>
  </si>
  <si>
    <t>1589244319</t>
  </si>
  <si>
    <t>81</t>
  </si>
  <si>
    <t>763131714</t>
  </si>
  <si>
    <t>Podhled ze sádrokartonových desek ostatní práce a konstrukce na podhledech ze sádrokartonových desek základní penetrační nátěr</t>
  </si>
  <si>
    <t>133942344</t>
  </si>
  <si>
    <t>83,7+8,2</t>
  </si>
  <si>
    <t>82</t>
  </si>
  <si>
    <t>763132971</t>
  </si>
  <si>
    <t>Vyspravení sádrokartonových podhledů nebo podkroví plochy jednotlivě přes 0,50 do 1,00 m2 desky tl. 12,5 mm standardní A</t>
  </si>
  <si>
    <t>-79940451</t>
  </si>
  <si>
    <t>" doplnění nadpraží dveří v M 1.1.01 " 1</t>
  </si>
  <si>
    <t>83</t>
  </si>
  <si>
    <t>763172315</t>
  </si>
  <si>
    <t>Instalační technika pro konstrukce ze sádrokartonových desek montáž revizních dvířek velikost 600 x 600 mm</t>
  </si>
  <si>
    <t>-1934019713</t>
  </si>
  <si>
    <t>" M 1.1.03 " 1</t>
  </si>
  <si>
    <t>84</t>
  </si>
  <si>
    <t>59030714</t>
  </si>
  <si>
    <t>dvířka revizní s automatickým zámkem 600x600mm</t>
  </si>
  <si>
    <t>792676712</t>
  </si>
  <si>
    <t>85</t>
  </si>
  <si>
    <t>763251111</t>
  </si>
  <si>
    <t>Podlaha ze sádrovláknitých desek na pero a drážku podlaha tl. 20 mm podlahové desky tl. 2 x 10 mm bez podsypu</t>
  </si>
  <si>
    <t>1933342993</t>
  </si>
  <si>
    <t>86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</si>
  <si>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</si>
  <si>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</si>
  <si>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-144086000</t>
  </si>
  <si>
    <t>766</t>
  </si>
  <si>
    <t>Konstrukce truhlářské</t>
  </si>
  <si>
    <t>87</t>
  </si>
  <si>
    <t>766221224</t>
  </si>
  <si>
    <t>Montáž celodřevěného samonosného schodiště bez podstupnic schodnicového zadlabaného s podestou</t>
  </si>
  <si>
    <t>-93694618</t>
  </si>
  <si>
    <t>" M 1.1.07 " 3,8+2,5+3,8</t>
  </si>
  <si>
    <t>88</t>
  </si>
  <si>
    <t>61232103R</t>
  </si>
  <si>
    <t>T/13 schodiště interiérové celodřevěné včetně madla a povrchové úpravy</t>
  </si>
  <si>
    <t>-2066759717</t>
  </si>
  <si>
    <t>89</t>
  </si>
  <si>
    <t>766221811</t>
  </si>
  <si>
    <t>Demontáž schodů celodřevěných samonosných</t>
  </si>
  <si>
    <t>-1599524181</t>
  </si>
  <si>
    <t>" 1.2.5 " 1,02*24</t>
  </si>
  <si>
    <t>90</t>
  </si>
  <si>
    <t>766660002</t>
  </si>
  <si>
    <t>Montáž dveřních křídel dřevěných nebo plastových otevíravých do ocelové zárubně povrchově upravených jednokřídlových, šířky přes 800 mm</t>
  </si>
  <si>
    <t>-1318788202</t>
  </si>
  <si>
    <t>" T/09, T/10 " 2</t>
  </si>
  <si>
    <t>91</t>
  </si>
  <si>
    <t>61162934R1</t>
  </si>
  <si>
    <t>T/09,T/10 dveře vnitřní hladké 1křídlé plné zateplené 700x1970mm CPL</t>
  </si>
  <si>
    <t>1468699046</t>
  </si>
  <si>
    <t>92</t>
  </si>
  <si>
    <t>766660171</t>
  </si>
  <si>
    <t>Montáž dveřních křídel dřevěných nebo plastových otevíravých do obložkové zárubně povrchově upravených jednokřídlových, šířky do 800 mm</t>
  </si>
  <si>
    <t>2123612206</t>
  </si>
  <si>
    <t>" T/05 " 3</t>
  </si>
  <si>
    <t>" T/06 " 1</t>
  </si>
  <si>
    <t>" T/07 " 2</t>
  </si>
  <si>
    <t>93</t>
  </si>
  <si>
    <t>61160156R1</t>
  </si>
  <si>
    <t>dveře dřevěné vnitřní hladké plné 1křídlé 800x1970mm včetně kování dle výběru architekta</t>
  </si>
  <si>
    <t>1732770622</t>
  </si>
  <si>
    <t>94</t>
  </si>
  <si>
    <t>61160156R2</t>
  </si>
  <si>
    <t>dveře dřevěné vnitřní hladké plné 1křídlé 700x1970mm včetně kování dle výběru architekta</t>
  </si>
  <si>
    <t>-922183451</t>
  </si>
  <si>
    <t>95</t>
  </si>
  <si>
    <t>766660172</t>
  </si>
  <si>
    <t>Montáž dveřních křídel dřevěných nebo plastových otevíravých do obložkové zárubně povrchově upravených jednokřídlových, šířky přes 800 mm</t>
  </si>
  <si>
    <t>1587530851</t>
  </si>
  <si>
    <t>" T/08 " 1</t>
  </si>
  <si>
    <t>96</t>
  </si>
  <si>
    <t>61160156R3</t>
  </si>
  <si>
    <t>dveře dřevěné vnitřní hladké plné 1křídlé 900x1970mm včetně kování dle výběru architekta</t>
  </si>
  <si>
    <t>-38460880</t>
  </si>
  <si>
    <t>97</t>
  </si>
  <si>
    <t>766660729</t>
  </si>
  <si>
    <t>Montáž dveřních doplňků dveřního kování interiérového štítku s klikou</t>
  </si>
  <si>
    <t>545652558</t>
  </si>
  <si>
    <t>98</t>
  </si>
  <si>
    <t>54914122R</t>
  </si>
  <si>
    <t>Dveřní kování dle T/01, T/02</t>
  </si>
  <si>
    <t>866093468</t>
  </si>
  <si>
    <t>99</t>
  </si>
  <si>
    <t>766682111</t>
  </si>
  <si>
    <t>Montáž zárubní dřevěných, plastových nebo z lamina obložkových, pro dveře jednokřídlové, tloušťky stěny do 170 mm</t>
  </si>
  <si>
    <t>649130143</t>
  </si>
  <si>
    <t>61182258R</t>
  </si>
  <si>
    <t xml:space="preserve">zárubeň obložková pro dveře 1křídlé 600,700,800,900x1970mm tl 60-170mm  dle výběru architekta</t>
  </si>
  <si>
    <t>-1094754301</t>
  </si>
  <si>
    <t>101</t>
  </si>
  <si>
    <t>766691914</t>
  </si>
  <si>
    <t>Ostatní práce vyvěšení nebo zavěšení křídel s případným uložením a opětovným zavěšením po provedení stavebních změn dřevěných dveřních, plochy do 2 m2</t>
  </si>
  <si>
    <t>413605849</t>
  </si>
  <si>
    <t>102</t>
  </si>
  <si>
    <t>76681111R</t>
  </si>
  <si>
    <t>Dodávka a montáž kuchyňské linky dle výběru investora, bez spotřebičů</t>
  </si>
  <si>
    <t>1042405405</t>
  </si>
  <si>
    <t>103</t>
  </si>
  <si>
    <t>998766101</t>
  </si>
  <si>
    <t>Přesun hmot pro konstrukce truhlářské stanovený z hmotnosti přesunovaného materiálu vodorovná dopravní vzdálenost do 50 m v objektech výšky do 6 m</t>
  </si>
  <si>
    <t>1349665292</t>
  </si>
  <si>
    <t>771</t>
  </si>
  <si>
    <t>Podlahy z dlaždic</t>
  </si>
  <si>
    <t>104</t>
  </si>
  <si>
    <t>771111011</t>
  </si>
  <si>
    <t>Příprava podkladu před provedením dlažby vysátí podlah</t>
  </si>
  <si>
    <t>-1223431802</t>
  </si>
  <si>
    <t>105</t>
  </si>
  <si>
    <t>771121011</t>
  </si>
  <si>
    <t>Příprava podkladu před provedením dlažby nátěr penetrační na podlahu</t>
  </si>
  <si>
    <t>-1472552098</t>
  </si>
  <si>
    <t>106</t>
  </si>
  <si>
    <t>771474113</t>
  </si>
  <si>
    <t>Montáž soklů z dlaždic keramických lepených flexibilním lepidlem rovných, výšky přes 90 do 120 mm</t>
  </si>
  <si>
    <t>-590054103</t>
  </si>
  <si>
    <t>107</t>
  </si>
  <si>
    <t>59761009.LSSR</t>
  </si>
  <si>
    <t>sokl dle výběru architekta</t>
  </si>
  <si>
    <t>293618806</t>
  </si>
  <si>
    <t>108</t>
  </si>
  <si>
    <t>771574115</t>
  </si>
  <si>
    <t>Montáž podlah z dlaždic keramických lepených flexibilním lepidlem maloformátových hladkých přes 22 do 25 ks/m2</t>
  </si>
  <si>
    <t>-95219956</t>
  </si>
  <si>
    <t>" M 1.1.02 " 3,2*1,94</t>
  </si>
  <si>
    <t>109</t>
  </si>
  <si>
    <t>LSS.TAA35070R</t>
  </si>
  <si>
    <t>dlaždice keramická protiskluzná dle výběru architekta</t>
  </si>
  <si>
    <t>-1926135875</t>
  </si>
  <si>
    <t>28,628*1,1 'Přepočtené koeficientem množství</t>
  </si>
  <si>
    <t>110</t>
  </si>
  <si>
    <t>771577131</t>
  </si>
  <si>
    <t>Montáž podlah z dlaždic keramických lepených standardním lepidlem Příplatek k cenám za plochu do 5 m2 jednotlivě</t>
  </si>
  <si>
    <t>-1882121230</t>
  </si>
  <si>
    <t>111</t>
  </si>
  <si>
    <t>771591112</t>
  </si>
  <si>
    <t>Izolace podlahy pod dlažbu nátěrem nebo stěrkou ve dvou vrstvách</t>
  </si>
  <si>
    <t>-202723124</t>
  </si>
  <si>
    <t>112</t>
  </si>
  <si>
    <t>771591115</t>
  </si>
  <si>
    <t>Podlahy - dokončovací práce spárování silikonem</t>
  </si>
  <si>
    <t>-895915859</t>
  </si>
  <si>
    <t>" M 1.1.02 " 3,2*2+1,94</t>
  </si>
  <si>
    <t>" odpočet dveří " -(0,8*3+0,9*3+1,0)</t>
  </si>
  <si>
    <t>113</t>
  </si>
  <si>
    <t>771591241</t>
  </si>
  <si>
    <t>Izolace podlahy pod dlažbu těsnícími izolačními pásy vnitřní kout</t>
  </si>
  <si>
    <t>1509757156</t>
  </si>
  <si>
    <t>114</t>
  </si>
  <si>
    <t>771591264</t>
  </si>
  <si>
    <t>Izolace podlahy pod dlažbu těsnícími izolačními pásy mezi podlahou a stěnu</t>
  </si>
  <si>
    <t>-1722755185</t>
  </si>
  <si>
    <t>115</t>
  </si>
  <si>
    <t>998771101</t>
  </si>
  <si>
    <t>Přesun hmot pro podlahy z dlaždic stanovený z hmotnosti přesunovaného materiálu vodorovná dopravní vzdálenost do 50 m v objektech výšky do 6 m</t>
  </si>
  <si>
    <t>-135073509</t>
  </si>
  <si>
    <t>775</t>
  </si>
  <si>
    <t>Podlahy skládané</t>
  </si>
  <si>
    <t>116</t>
  </si>
  <si>
    <t>775413320</t>
  </si>
  <si>
    <t>Montáž podlahového soklíku nebo lišty obvodové (soklové) dřevěné bez základního nátěru soklíku ze dřeva tvrdého nebo měkkého, v přírodní barvě připevněného vruty, s přetmelením</t>
  </si>
  <si>
    <t>-182692027</t>
  </si>
  <si>
    <t>" M 1.1.02 " 3,49*2+3,8+1,9</t>
  </si>
  <si>
    <t>" M 1.1.05 " (4,64+1,65)*2-(0,8*2+0,9+1,0)</t>
  </si>
  <si>
    <t>" M 1.1.09 " (4,83+5,29)*2-(1,0+0,9)</t>
  </si>
  <si>
    <t>" M 1.1.10 " (3,0+5,29)*2-0,9</t>
  </si>
  <si>
    <t>117</t>
  </si>
  <si>
    <t>61418101</t>
  </si>
  <si>
    <t>lišta podlahová dřevěná dub 8x35mm</t>
  </si>
  <si>
    <t>229524405</t>
  </si>
  <si>
    <t>55,78*1,2 'Přepočtené koeficientem množství</t>
  </si>
  <si>
    <t>118</t>
  </si>
  <si>
    <t>775429121</t>
  </si>
  <si>
    <t>Montáž lišty přechodové (vyrovnávací) připevněné vruty</t>
  </si>
  <si>
    <t>-1740941456</t>
  </si>
  <si>
    <t>" M 1.1.02 přechod mezi dlažbou " 1,94</t>
  </si>
  <si>
    <t>" do dveří " 0,8*3+0,7*5+0,9+1,4</t>
  </si>
  <si>
    <t>119</t>
  </si>
  <si>
    <t>55343118</t>
  </si>
  <si>
    <t>profil přechodový Al narážecí 40mm bronz</t>
  </si>
  <si>
    <t>2941341</t>
  </si>
  <si>
    <t>120</t>
  </si>
  <si>
    <t>775541111</t>
  </si>
  <si>
    <t>Montáž podlah plovoucích z velkoplošných lamel dýhovaných a laminovaných bez podložky, spojovaných lepením v drážce šířka dílce přes 100 do 150 mm</t>
  </si>
  <si>
    <t>-1826556148</t>
  </si>
  <si>
    <t>" M 1.1.02 " 3,49*3,8</t>
  </si>
  <si>
    <t>121</t>
  </si>
  <si>
    <t>61151524R</t>
  </si>
  <si>
    <t>podlaha dřevěná lakovaná dle výběru investora</t>
  </si>
  <si>
    <t>-1775839738</t>
  </si>
  <si>
    <t>63,272*1,05 'Přepočtené koeficientem množství</t>
  </si>
  <si>
    <t>122</t>
  </si>
  <si>
    <t>775591191</t>
  </si>
  <si>
    <t>Ostatní prvky pro plovoucí podlahy montáž podložky vyrovnávací a tlumící</t>
  </si>
  <si>
    <t>1079865833</t>
  </si>
  <si>
    <t>123</t>
  </si>
  <si>
    <t>61155353</t>
  </si>
  <si>
    <t>podložka pod plovoucí podlahy dřevovláknitá pro kročejový útlum tl. 5mm</t>
  </si>
  <si>
    <t>-595538259</t>
  </si>
  <si>
    <t>63,272*1,15 'Přepočtené koeficientem množství</t>
  </si>
  <si>
    <t>124</t>
  </si>
  <si>
    <t>998775101</t>
  </si>
  <si>
    <t>Přesun hmot pro podlahy skládané stanovený z hmotnosti přesunovaného materiálu vodorovná dopravní vzdálenost do 50 m v objektech výšky do 6 m</t>
  </si>
  <si>
    <t>-983462823</t>
  </si>
  <si>
    <t>776</t>
  </si>
  <si>
    <t>Podlahy povlakové</t>
  </si>
  <si>
    <t>125</t>
  </si>
  <si>
    <t>776201812</t>
  </si>
  <si>
    <t>Demontáž povlakových podlahovin lepených ručně s podložkou</t>
  </si>
  <si>
    <t>411429105</t>
  </si>
  <si>
    <t>126</t>
  </si>
  <si>
    <t>776410811</t>
  </si>
  <si>
    <t>Demontáž soklíků nebo lišt pryžových nebo plastových</t>
  </si>
  <si>
    <t>25717456</t>
  </si>
  <si>
    <t>781</t>
  </si>
  <si>
    <t>Dokončovací práce - obklady</t>
  </si>
  <si>
    <t>127</t>
  </si>
  <si>
    <t>781111011</t>
  </si>
  <si>
    <t>Příprava podkladu před provedením obkladu oprášení (ometení) stěny</t>
  </si>
  <si>
    <t>1354350429</t>
  </si>
  <si>
    <t>128</t>
  </si>
  <si>
    <t>781121011</t>
  </si>
  <si>
    <t>Příprava podkladu před provedením obkladu nátěr penetrační na stěnu</t>
  </si>
  <si>
    <t>-1754932997</t>
  </si>
  <si>
    <t>129</t>
  </si>
  <si>
    <t>781131112</t>
  </si>
  <si>
    <t>Izolace stěny pod obklad izolace nátěrem nebo stěrkou ve dvou vrstvách</t>
  </si>
  <si>
    <t>-1233459312</t>
  </si>
  <si>
    <t>" za vanou " (1,9+1,5)*2,02</t>
  </si>
  <si>
    <t>130</t>
  </si>
  <si>
    <t>781131251</t>
  </si>
  <si>
    <t>Izolace stěny pod obklad izolace těsnícími izolačními pásy z manžety pro prostupy potrubí</t>
  </si>
  <si>
    <t>1987822113</t>
  </si>
  <si>
    <t>131</t>
  </si>
  <si>
    <t>781131264</t>
  </si>
  <si>
    <t>Izolace stěny pod obklad izolace těsnícími izolačními pásy mezi podlahou a stěnu</t>
  </si>
  <si>
    <t>1457442297</t>
  </si>
  <si>
    <t>132</t>
  </si>
  <si>
    <t>781473113</t>
  </si>
  <si>
    <t>Montáž obkladů vnitřních stěn z dlaždic keramických lepených standardním lepidlem hladkých přes 12 do 19 ks/m2</t>
  </si>
  <si>
    <t>-1743866795</t>
  </si>
  <si>
    <t>" M 1.1.02 " (3,2+1,94+1,0)*0,8</t>
  </si>
  <si>
    <t>" M 1.1.03 " (1,9+3,51)*2*2,02-(1,0*1,0+0,8*2,0)</t>
  </si>
  <si>
    <t>" M 1.1.04 "(1,0+1,76)*2*2,02-0,8*2,0</t>
  </si>
  <si>
    <t>133</t>
  </si>
  <si>
    <t>59761071</t>
  </si>
  <si>
    <t>obklad keramický hladký přes 12 do 19ks/m2</t>
  </si>
  <si>
    <t>1388719835</t>
  </si>
  <si>
    <t>33,718*1,1 'Přepočtené koeficientem množství</t>
  </si>
  <si>
    <t>134</t>
  </si>
  <si>
    <t>781477111</t>
  </si>
  <si>
    <t>Montáž obkladů vnitřních stěn z dlaždic keramických Příplatek k cenám za plochu do 10 m2 jednotlivě</t>
  </si>
  <si>
    <t>-450327235</t>
  </si>
  <si>
    <t>135</t>
  </si>
  <si>
    <t>781493111</t>
  </si>
  <si>
    <t>Obklad - dokončující práce profily ukončovací lepené standardním lepidlem rohové</t>
  </si>
  <si>
    <t>1513194442</t>
  </si>
  <si>
    <t>" M 1.1.03 nika " 4,5</t>
  </si>
  <si>
    <t>136</t>
  </si>
  <si>
    <t>781493511</t>
  </si>
  <si>
    <t>Obklad - dokončující práce profily ukončovací lepené standardním lepidlem ukončovací</t>
  </si>
  <si>
    <t>-626359629</t>
  </si>
  <si>
    <t>" M 1.1.02 " 3,2+1,94+1,0</t>
  </si>
  <si>
    <t>" M 1.1.03 " (1,9+3,51)*2</t>
  </si>
  <si>
    <t>" M 1.1.04 "(1,0+1,76)*2</t>
  </si>
  <si>
    <t>137</t>
  </si>
  <si>
    <t>781495115</t>
  </si>
  <si>
    <t>Obklad - dokončující práce ostatní práce spárování silikonem</t>
  </si>
  <si>
    <t>-1555458766</t>
  </si>
  <si>
    <t>2,02*8</t>
  </si>
  <si>
    <t>138</t>
  </si>
  <si>
    <t>781495185</t>
  </si>
  <si>
    <t>Obklad - dokončující práce pracnější řezání obkladaček rovné</t>
  </si>
  <si>
    <t>918397207</t>
  </si>
  <si>
    <t>" ostění, parapety, neskladebné rozměry místností " 40</t>
  </si>
  <si>
    <t>139</t>
  </si>
  <si>
    <t>781571121</t>
  </si>
  <si>
    <t>Montáž obkladů ostění z obkladaček keramických lepených standardním lepidlem šířky ostění přes 200 do 400 mm</t>
  </si>
  <si>
    <t>-844608171</t>
  </si>
  <si>
    <t>" M 1.1.03 " 1,0*2</t>
  </si>
  <si>
    <t>140</t>
  </si>
  <si>
    <t>781673113</t>
  </si>
  <si>
    <t>Montáž obkladů parapetů z dlaždic keramických lepených standardním lepidlem, šířky parapetu přes 150 do 200 mm</t>
  </si>
  <si>
    <t>235070404</t>
  </si>
  <si>
    <t>141</t>
  </si>
  <si>
    <t>-1519509628</t>
  </si>
  <si>
    <t>142</t>
  </si>
  <si>
    <t>998781101</t>
  </si>
  <si>
    <t>Přesun hmot pro obklady keramické stanovený z hmotnosti přesunovaného materiálu vodorovná dopravní vzdálenost do 50 m v objektech výšky do 6 m</t>
  </si>
  <si>
    <t>-49831032</t>
  </si>
  <si>
    <t>783</t>
  </si>
  <si>
    <t>Dokončovací práce - nátěry</t>
  </si>
  <si>
    <t>143</t>
  </si>
  <si>
    <t>783315101</t>
  </si>
  <si>
    <t>Mezinátěr zámečnických konstrukcí jednonásobný syntetický standardní</t>
  </si>
  <si>
    <t>1293102769</t>
  </si>
  <si>
    <t>" nové zárubně " 1,2*2</t>
  </si>
  <si>
    <t>144</t>
  </si>
  <si>
    <t>783317101</t>
  </si>
  <si>
    <t>Krycí nátěr (email) zámečnických konstrukcí jednonásobný syntetický standardní</t>
  </si>
  <si>
    <t>1847361295</t>
  </si>
  <si>
    <t>784</t>
  </si>
  <si>
    <t>Dokončovací práce - malby a tapety</t>
  </si>
  <si>
    <t>145</t>
  </si>
  <si>
    <t>784181001</t>
  </si>
  <si>
    <t>Pačokování jednonásobné v místnostech výšky do 3,80 m</t>
  </si>
  <si>
    <t>-1373682777</t>
  </si>
  <si>
    <t>" omítka na stávajících stěnách " 215,61</t>
  </si>
  <si>
    <t>146</t>
  </si>
  <si>
    <t>784181101</t>
  </si>
  <si>
    <t>Penetrace podkladu jednonásobná základní akrylátová v místnostech výšky do 3,80 m</t>
  </si>
  <si>
    <t>1490811758</t>
  </si>
  <si>
    <t>" omítky " 261,21</t>
  </si>
  <si>
    <t>" SDK příčky " 102,66*2</t>
  </si>
  <si>
    <t>" SDK podhledy " 83,7+8,2</t>
  </si>
  <si>
    <t>147</t>
  </si>
  <si>
    <t>784221101</t>
  </si>
  <si>
    <t>Malby z malířských směsí otěruvzdorných za sucha dvojnásobné, bílé za sucha otěruvzdorné dobře v místnostech výšky do 3,80 m</t>
  </si>
  <si>
    <t>689226523</t>
  </si>
  <si>
    <t>300, 400, 500 - EL, EK</t>
  </si>
  <si>
    <t>M - Práce a dodávky M</t>
  </si>
  <si>
    <t xml:space="preserve">    D1 - ELEKTROMONTÁŽE - MATERIÁL NOSNÝ</t>
  </si>
  <si>
    <t xml:space="preserve">    D2 - SVÍTIDLA VČ. ZDROJŮ</t>
  </si>
  <si>
    <t xml:space="preserve">    D3 - ELEKTROMONTÁŽE - MONTÁŽNÍ PRÁCE</t>
  </si>
  <si>
    <t xml:space="preserve">    D4 - DODÁVKA ROZVADĚČŮ</t>
  </si>
  <si>
    <t xml:space="preserve">      D5 - ROZVADĚČ RB6</t>
  </si>
  <si>
    <t xml:space="preserve">      D6 - ROZVADĚČ RS6</t>
  </si>
  <si>
    <t xml:space="preserve">    D7 - DOPRAVA</t>
  </si>
  <si>
    <t xml:space="preserve">    D8 - HZS - HODINOVÁ ZÚČTOVACÍ SAZBA</t>
  </si>
  <si>
    <t xml:space="preserve">    D9 - REVIZE</t>
  </si>
  <si>
    <t>Práce a dodávky M</t>
  </si>
  <si>
    <t>D1</t>
  </si>
  <si>
    <t>ELEKTROMONTÁŽE - MATERIÁL NOSNÝ</t>
  </si>
  <si>
    <t>34571072</t>
  </si>
  <si>
    <t>trubka elektroinstalační ohebná z PVC (EN) 2320</t>
  </si>
  <si>
    <t>256</t>
  </si>
  <si>
    <t>-976150208</t>
  </si>
  <si>
    <t>34571073</t>
  </si>
  <si>
    <t>trubka elektroinstalační ohebná z PVC (EN) 2325</t>
  </si>
  <si>
    <t>1455452493</t>
  </si>
  <si>
    <t>34571074</t>
  </si>
  <si>
    <t>trubka elektroinstalační ohebná z PVC (EN) 2332</t>
  </si>
  <si>
    <t>1312091028</t>
  </si>
  <si>
    <t>34571075</t>
  </si>
  <si>
    <t>trubka elektroinstalační ohebná z PVC (EN) 2340</t>
  </si>
  <si>
    <t>-153086275</t>
  </si>
  <si>
    <t>Pol5</t>
  </si>
  <si>
    <t>TRUBKA TUHÁ PVC 20</t>
  </si>
  <si>
    <t>935560344</t>
  </si>
  <si>
    <t>Pol6</t>
  </si>
  <si>
    <t>TRUBKA TUHÁ PVC 25</t>
  </si>
  <si>
    <t>1782435370</t>
  </si>
  <si>
    <t>Pol178</t>
  </si>
  <si>
    <t>TRUBKA TUHÁ PVC 32</t>
  </si>
  <si>
    <t>1719753381</t>
  </si>
  <si>
    <t>Pol11</t>
  </si>
  <si>
    <t>NOSNÁ KONSTRUKCE DO 5 KG</t>
  </si>
  <si>
    <t>KS</t>
  </si>
  <si>
    <t>933839899</t>
  </si>
  <si>
    <t>Pol12</t>
  </si>
  <si>
    <t>NOSNÁ KONSTRUKCE DO 10 KG</t>
  </si>
  <si>
    <t>1398894221</t>
  </si>
  <si>
    <t>Pol13</t>
  </si>
  <si>
    <t>KRABICE PŘÍSTROJOVÁ KP 67 - ZDIVO</t>
  </si>
  <si>
    <t>-1516600578</t>
  </si>
  <si>
    <t>Pol14</t>
  </si>
  <si>
    <t>KRABICE ROZVODNÁ KU 68-1903, S VÍČKEM A SVORKOVNICÍ</t>
  </si>
  <si>
    <t>-258702238</t>
  </si>
  <si>
    <t>Pol15</t>
  </si>
  <si>
    <t>KRABICE ROZVODNÁ KR 97/5, S VÍČKEM</t>
  </si>
  <si>
    <t>-1213931063</t>
  </si>
  <si>
    <t>Pol17</t>
  </si>
  <si>
    <t>KRABICE S PRŮCHODKAMI 8101, IP 54, ACD</t>
  </si>
  <si>
    <t>-1074210313</t>
  </si>
  <si>
    <t>Pol18</t>
  </si>
  <si>
    <t>KRABICE S PRŮCHODKAMI 8111, IP 54, ACD</t>
  </si>
  <si>
    <t>-1114579341</t>
  </si>
  <si>
    <t>Pol19</t>
  </si>
  <si>
    <t>KRABICE S PRŮCHODKAMI 8117, IP 54, ACD</t>
  </si>
  <si>
    <t>28940187</t>
  </si>
  <si>
    <t>Pol20</t>
  </si>
  <si>
    <t>KRABICE ODBOČNÁ KO 97/5, S VÍČKEM</t>
  </si>
  <si>
    <t>-1996518444</t>
  </si>
  <si>
    <t>Pol21</t>
  </si>
  <si>
    <t>KRABICE KO 125 E, S VÍČKEM</t>
  </si>
  <si>
    <t>1798535631</t>
  </si>
  <si>
    <t>Pol22</t>
  </si>
  <si>
    <t>KRABICE KT 250/1, S VÍČKEM</t>
  </si>
  <si>
    <t>-1788768550</t>
  </si>
  <si>
    <t>Pol23</t>
  </si>
  <si>
    <t>KRABICE KEZ, DO ZATEPLENÍ</t>
  </si>
  <si>
    <t>751355889</t>
  </si>
  <si>
    <t>Pol24</t>
  </si>
  <si>
    <t>MONTÁŽNÍ DESKA MDZ, DO ZATEPLENÍ</t>
  </si>
  <si>
    <t>2049195823</t>
  </si>
  <si>
    <t>Pol25</t>
  </si>
  <si>
    <t>KABEL CYKYJ 3x1,5</t>
  </si>
  <si>
    <t>390091711</t>
  </si>
  <si>
    <t>Pol26</t>
  </si>
  <si>
    <t>KABEL CYKYJ 3x2,5</t>
  </si>
  <si>
    <t>188226427</t>
  </si>
  <si>
    <t>23</t>
  </si>
  <si>
    <t>Pol27</t>
  </si>
  <si>
    <t>KABEL CYKYJ 5x1,5</t>
  </si>
  <si>
    <t>796336152</t>
  </si>
  <si>
    <t>Pol179</t>
  </si>
  <si>
    <t>KABEL CYKYJ 5x2,5</t>
  </si>
  <si>
    <t>-1357403675</t>
  </si>
  <si>
    <t>Pol180</t>
  </si>
  <si>
    <t>KABEL CYKYJ 4x10</t>
  </si>
  <si>
    <t>-893060883</t>
  </si>
  <si>
    <t>Pol29</t>
  </si>
  <si>
    <t>KABEL CYKYO 3x1,5</t>
  </si>
  <si>
    <t>-740057983</t>
  </si>
  <si>
    <t>Pol30</t>
  </si>
  <si>
    <t>KABEL CYKYO 5x1,5</t>
  </si>
  <si>
    <t>284785142</t>
  </si>
  <si>
    <t>Pol34</t>
  </si>
  <si>
    <t>KABEL JYTY 4x1</t>
  </si>
  <si>
    <t>601896637</t>
  </si>
  <si>
    <t>Pol36</t>
  </si>
  <si>
    <t>ŠŇŮRA H07RN-F 3x1,5</t>
  </si>
  <si>
    <t>-1749507241</t>
  </si>
  <si>
    <t>Pol37</t>
  </si>
  <si>
    <t>ŠŇŮRA H07RN-F 3x2,5</t>
  </si>
  <si>
    <t>124486515</t>
  </si>
  <si>
    <t>Pol181</t>
  </si>
  <si>
    <t>KOAX. KABEL H121 Cu, BELDEN</t>
  </si>
  <si>
    <t>-1381793491</t>
  </si>
  <si>
    <t>Pol182</t>
  </si>
  <si>
    <t>KOAX. KABEL H121 Cu PVC, BELDEN</t>
  </si>
  <si>
    <t>-1670724125</t>
  </si>
  <si>
    <t>Pol183</t>
  </si>
  <si>
    <t>KONEKTOR F</t>
  </si>
  <si>
    <t>-284459524</t>
  </si>
  <si>
    <t>Pol40</t>
  </si>
  <si>
    <t>KABEL UTP CAT 6, PVC PLÁŠŤ</t>
  </si>
  <si>
    <t>-1779483910</t>
  </si>
  <si>
    <t>Pol184</t>
  </si>
  <si>
    <t>KABEL SYKFY 3 x 2 x 0,5</t>
  </si>
  <si>
    <t>-1826816606</t>
  </si>
  <si>
    <t>Pol41</t>
  </si>
  <si>
    <t>VYPÍNAČ č.1, 250 V, 10 A, VČ. RÁMEČKU</t>
  </si>
  <si>
    <t>-1176595383</t>
  </si>
  <si>
    <t>Pol185</t>
  </si>
  <si>
    <t>VYPÍNAČ č.5, 250 V, 10 A, VČ. RÁMEČKU</t>
  </si>
  <si>
    <t>72567796</t>
  </si>
  <si>
    <t>Pol186</t>
  </si>
  <si>
    <t>VYPÍNAČ č.6, 250 V, 10 A, VČ. RÁMEČKU</t>
  </si>
  <si>
    <t>151482964</t>
  </si>
  <si>
    <t>Pol187</t>
  </si>
  <si>
    <t>VYPÍNAČ č.6+6, 250 V, 10 A, VČ. RÁMEČKU</t>
  </si>
  <si>
    <t>2040293262</t>
  </si>
  <si>
    <t>Pol188</t>
  </si>
  <si>
    <t>OVLADAČ ZAPÍNACÍ, 1/0, 1/0So, 1/0S, 250 V, 10 A, VČ. RÁMEČKU</t>
  </si>
  <si>
    <t>-818209225</t>
  </si>
  <si>
    <t>Pol189</t>
  </si>
  <si>
    <t>OVLADAČ ZAPÍNACÍ, 1/0So, 1/0S, 250 V, 10 A, IP 44, VČ. RÁMEČKU, VESTAVNÝ</t>
  </si>
  <si>
    <t>26655857</t>
  </si>
  <si>
    <t>Pol45</t>
  </si>
  <si>
    <t>SVORKOVNICE PĚTIPÓLOVÁ S KRYTEM A VÝVODKOU, PRO POHYBLIVÝ PŘÍVOD, VČ. RÁMEČKU, 16 A, 400 V</t>
  </si>
  <si>
    <t>1720450082</t>
  </si>
  <si>
    <t>Pol43</t>
  </si>
  <si>
    <t>VYPÍNAČ č.6, 250 V, 10 A, IP 44, NA POVRCH</t>
  </si>
  <si>
    <t>563056360</t>
  </si>
  <si>
    <t>Pol190</t>
  </si>
  <si>
    <t>PROSTOROVÝ TERMOSTAT VNITŘNÍ, ANALOG, 10 A, 250 V</t>
  </si>
  <si>
    <t>457185572</t>
  </si>
  <si>
    <t>Pol46</t>
  </si>
  <si>
    <t>ZÁSUVKA JEDNONÁSOBNÁ, 250 V, 16 A, VČ. RÁMEČKU</t>
  </si>
  <si>
    <t>2027035497</t>
  </si>
  <si>
    <t>Pol191</t>
  </si>
  <si>
    <t>SNÍMAČ POHYBU LC-MINI 180, BEG LUXOMAT</t>
  </si>
  <si>
    <t>2033158032</t>
  </si>
  <si>
    <t>Pol192</t>
  </si>
  <si>
    <t>ČASOVÉ RELÉ DO PŘÍSTROJ. KRABICE KP 67, DT3</t>
  </si>
  <si>
    <t>337268453</t>
  </si>
  <si>
    <t>Pol193</t>
  </si>
  <si>
    <t>ZVONKOVÉ TABLO, 3 TL., ANALOG, VČ. KRABICE</t>
  </si>
  <si>
    <t>-501650100</t>
  </si>
  <si>
    <t>Pol194</t>
  </si>
  <si>
    <t>EL. ZÁMEK 12 V</t>
  </si>
  <si>
    <t>-1862796998</t>
  </si>
  <si>
    <t>Pol195</t>
  </si>
  <si>
    <t>BYTOVÝ ZVONEK DVOJTÓNOVÝ S DOZVUKEM, BZUČÁK, NEJISKŘÍCÍ</t>
  </si>
  <si>
    <t>1444047673</t>
  </si>
  <si>
    <t>Pol196</t>
  </si>
  <si>
    <t>ZÁSUVKA DATOVÁ, 1x RJ 45, CAT 6, VČ. RÁMEČKU</t>
  </si>
  <si>
    <t>870870559</t>
  </si>
  <si>
    <t>Pol56</t>
  </si>
  <si>
    <t>ZÁSUVKA DATOVÁ, 2x RJ 45, CAT 6, VČ. RÁMEČKU</t>
  </si>
  <si>
    <t>-1812053594</t>
  </si>
  <si>
    <t>Pol59</t>
  </si>
  <si>
    <t>KEYSTONE RJ 45, CAT 6, NESTÍNĚNÝ</t>
  </si>
  <si>
    <t>-1539369811</t>
  </si>
  <si>
    <t>Pol197</t>
  </si>
  <si>
    <t>ZÁSUVKA TV+R+SAT, VČ. RÁMEČKU</t>
  </si>
  <si>
    <t>1178547133</t>
  </si>
  <si>
    <t>Pol61</t>
  </si>
  <si>
    <t>ANTÉNNÝ STOŽÁR PRO 1 DVBT ANTÉNU, KOTVENÍ DO KROVU</t>
  </si>
  <si>
    <t>1496558521</t>
  </si>
  <si>
    <t>Pol62</t>
  </si>
  <si>
    <t>ANTÉNA PRO PŘÍJEM DVBT SIGNÁLU</t>
  </si>
  <si>
    <t>-1433066126</t>
  </si>
  <si>
    <t>Pol198</t>
  </si>
  <si>
    <t>HLÁSIČ KOUŘE AKUSTICKÝ, AUTONOMNÍ</t>
  </si>
  <si>
    <t>-2034195511</t>
  </si>
  <si>
    <t>Pol66</t>
  </si>
  <si>
    <t>PŘEPĚŤOVÁ OCHRANA T1 (B), TNC, 3 PÓL, 25 kA</t>
  </si>
  <si>
    <t>-90088512</t>
  </si>
  <si>
    <t>Pol67</t>
  </si>
  <si>
    <t>PŘEPĚŤOVÁ OCHRANA T2 PRO KOAXIÁLNÍ KABEL</t>
  </si>
  <si>
    <t>-1099412949</t>
  </si>
  <si>
    <t>Pol68</t>
  </si>
  <si>
    <t>JISTIČ LSN 10B/1</t>
  </si>
  <si>
    <t>186967687</t>
  </si>
  <si>
    <t>Pol199</t>
  </si>
  <si>
    <t>JISTIČ LSN 20B/3</t>
  </si>
  <si>
    <t>-987261499</t>
  </si>
  <si>
    <t>Pol69</t>
  </si>
  <si>
    <t>POŽÁRNÍ UCPÁVKA EI 60 DP1</t>
  </si>
  <si>
    <t>M2</t>
  </si>
  <si>
    <t>-64212171</t>
  </si>
  <si>
    <t>Pol70</t>
  </si>
  <si>
    <t>BEZPEČNOSTNÍ TABULKY</t>
  </si>
  <si>
    <t>-2111508157</t>
  </si>
  <si>
    <t>Pol200</t>
  </si>
  <si>
    <t>PODRUŽNÝ MATERIÁL</t>
  </si>
  <si>
    <t>KPL</t>
  </si>
  <si>
    <t>-1688841711</t>
  </si>
  <si>
    <t>Pol81</t>
  </si>
  <si>
    <t>VODIČ CYA 4 zž</t>
  </si>
  <si>
    <t>582529267</t>
  </si>
  <si>
    <t>Pol82</t>
  </si>
  <si>
    <t>VODIČ CYA 6 zž</t>
  </si>
  <si>
    <t>1815626040</t>
  </si>
  <si>
    <t>Pol85</t>
  </si>
  <si>
    <t>SVORKA SU, UNIVERZÁLNÍ</t>
  </si>
  <si>
    <t>-437876580</t>
  </si>
  <si>
    <t>Pol86</t>
  </si>
  <si>
    <t>SVORKA ZEMNÍCÍ ZSA 16</t>
  </si>
  <si>
    <t>796021971</t>
  </si>
  <si>
    <t>Pol87</t>
  </si>
  <si>
    <t>ZENÍCÍ PÁSEK PRO ZSA 16, Cu DL. 0,5 M</t>
  </si>
  <si>
    <t>-1774031833</t>
  </si>
  <si>
    <t>Pol88</t>
  </si>
  <si>
    <t>ZEMNÍCÍ ŠROUB ZS 10 NEBO ZÚP 16</t>
  </si>
  <si>
    <t>1255599733</t>
  </si>
  <si>
    <t>Pol89</t>
  </si>
  <si>
    <t>EVIPOTENCIÁLNÍ SVORKOVNICE EPS 2, S KRYTEM</t>
  </si>
  <si>
    <t>1268745790</t>
  </si>
  <si>
    <t>D2</t>
  </si>
  <si>
    <t>SVÍTIDLA VČ. ZDROJŮ</t>
  </si>
  <si>
    <t>Pol90</t>
  </si>
  <si>
    <t>X - OBJÍMKA SE ŽÁROVKOU</t>
  </si>
  <si>
    <t>944960648</t>
  </si>
  <si>
    <t>Pol91</t>
  </si>
  <si>
    <t>A - SVÍTIDLO PŘÍSAZNÉ, LED 20 W, 125 lm/W, 4000 K, technologie BE, korpus tažený AL profil, optika mikroprizma, rozm. 300x300, OMNIO-O-202</t>
  </si>
  <si>
    <t>-383377486</t>
  </si>
  <si>
    <t>Pol93</t>
  </si>
  <si>
    <t>E - SVÍTIDLO PŘÍSAZNÉ, LED 18 W, 4000 K, IP 44, Surface-C LED 350</t>
  </si>
  <si>
    <t>-436116555</t>
  </si>
  <si>
    <t>Pol95</t>
  </si>
  <si>
    <t>J - SVÍTIDLO PŘÍSAZNÉ, LED 19 W, 2340 lm, IP 44, základna ocelový lakovaný plech, optická část triplex sklo, ADNES19/360/44</t>
  </si>
  <si>
    <t>1110809670</t>
  </si>
  <si>
    <t>Pol96</t>
  </si>
  <si>
    <t>K - SVÍTIDLO NÁSTĚNÉ, LED 10 W, IP 44, ADG664410.K</t>
  </si>
  <si>
    <t>-1341950763</t>
  </si>
  <si>
    <t>Pol97</t>
  </si>
  <si>
    <t>VO1 - SVÍTIDLO NÁSTĚNNÉ, LED 15 W, IP 54, ASYMETRICKÉ, AL KORPUS</t>
  </si>
  <si>
    <t>-560619476</t>
  </si>
  <si>
    <t>Pol103</t>
  </si>
  <si>
    <t>NÁVRH A VÝPOČET OSVĚTLENÍ PROVEDL ING. JIŘÍ DVOŘÁČEK, tel: 776 887 380, dvoracek@adggroup.cz</t>
  </si>
  <si>
    <t>-290259372</t>
  </si>
  <si>
    <t>D3</t>
  </si>
  <si>
    <t>ELEKTROMONTÁŽE - MONTÁŽNÍ PRÁCE</t>
  </si>
  <si>
    <t>Pol201</t>
  </si>
  <si>
    <t>MONTÁŽNÍ PRÁCE DLE KAPITOLY "MATERIÁL NOSNÝ"</t>
  </si>
  <si>
    <t>1306555188</t>
  </si>
  <si>
    <t>Pol105</t>
  </si>
  <si>
    <t>MONTÁŽ SVÍTIDLA</t>
  </si>
  <si>
    <t>837640542</t>
  </si>
  <si>
    <t>Pol106</t>
  </si>
  <si>
    <t>MONTÁŽ OBJÍMKY SE ŽÁROVKOU</t>
  </si>
  <si>
    <t>-435473467</t>
  </si>
  <si>
    <t>Pol202</t>
  </si>
  <si>
    <t>PŘIDRUŽENÉ PRACOVNÍ VÝKONY</t>
  </si>
  <si>
    <t>328234633</t>
  </si>
  <si>
    <t>Pol203</t>
  </si>
  <si>
    <t>UKONČENÍ VODIČŮ V ROZVADĚČI DLE KAPITOLY "DODÁVKA ROZVADĚČŮ"</t>
  </si>
  <si>
    <t>2094861080</t>
  </si>
  <si>
    <t>Pol109</t>
  </si>
  <si>
    <t>UKONČENÍ - FORMA NA KABELU UTP</t>
  </si>
  <si>
    <t>-1660655484</t>
  </si>
  <si>
    <t>Pol110</t>
  </si>
  <si>
    <t>UKONČENÍ - FORMA NA KOAX H121</t>
  </si>
  <si>
    <t>-1138934775</t>
  </si>
  <si>
    <t>Pol111</t>
  </si>
  <si>
    <t>MĚŘENÍ 1 KABELU CAT6, VYHOTOVENÍ PROTOKOLU</t>
  </si>
  <si>
    <t>1277935556</t>
  </si>
  <si>
    <t>D4</t>
  </si>
  <si>
    <t>DODÁVKA ROZVADĚČŮ</t>
  </si>
  <si>
    <t>D5</t>
  </si>
  <si>
    <t>ROZVADĚČ RB6</t>
  </si>
  <si>
    <t>Pol204</t>
  </si>
  <si>
    <t>TYPIZOVANÁ OCELOPLASTOVÁ SKŘÍŇ DO ZDIVA, 56 MOD, ROZM.. 400x700x90, IP 30/20</t>
  </si>
  <si>
    <t>70158015</t>
  </si>
  <si>
    <t>Pol205</t>
  </si>
  <si>
    <t>VYPÍNAČ 32/3, 10 kA</t>
  </si>
  <si>
    <t>315733318</t>
  </si>
  <si>
    <t>Pol118</t>
  </si>
  <si>
    <t>PŘEPĚŤOVÁ OCHRANA, T2 (C), TNS, 3+N PÓL, 12,5 kA</t>
  </si>
  <si>
    <t>699446116</t>
  </si>
  <si>
    <t>Pol121</t>
  </si>
  <si>
    <t>JISTIČ LSN 6B/1</t>
  </si>
  <si>
    <t>-682066702</t>
  </si>
  <si>
    <t>1941049377</t>
  </si>
  <si>
    <t>Pol206</t>
  </si>
  <si>
    <t>JISTIČ LSN 16B/1</t>
  </si>
  <si>
    <t>-1909356337</t>
  </si>
  <si>
    <t>Pol207</t>
  </si>
  <si>
    <t>JISTIČ LSN 16B/3</t>
  </si>
  <si>
    <t>542522619</t>
  </si>
  <si>
    <t>Pol208</t>
  </si>
  <si>
    <t>PROUDOVÝ CHRÁNIČ S NADPROUD. OCHRANOU LFI 10B/1N/0,03</t>
  </si>
  <si>
    <t>-249272271</t>
  </si>
  <si>
    <t>Pol209</t>
  </si>
  <si>
    <t>PROUDOVÝ CHRÁNIČ S NADPROUD. OCHRANOU LFI 16B/1N/0,03</t>
  </si>
  <si>
    <t>-36219754</t>
  </si>
  <si>
    <t>Pol210</t>
  </si>
  <si>
    <t>ZVONKOVÝ TRANSFORMÁTOR UTZ-4-A, 230/6-8-12 V</t>
  </si>
  <si>
    <t>-1196906588</t>
  </si>
  <si>
    <t>Pol133</t>
  </si>
  <si>
    <t>ŠTÍTEK OZNAČOVACÍ</t>
  </si>
  <si>
    <t>1080597660</t>
  </si>
  <si>
    <t>Pol211</t>
  </si>
  <si>
    <t>PODRUŽNÝ MATERIÁL (PŘÍPOJNICE, Cu LANA, MŮSTKY PE, N ...)</t>
  </si>
  <si>
    <t>1511654291</t>
  </si>
  <si>
    <t>Pol212</t>
  </si>
  <si>
    <t>KOMPLETACE ROZVADĚČE</t>
  </si>
  <si>
    <t>-450849753</t>
  </si>
  <si>
    <t>D6</t>
  </si>
  <si>
    <t>ROZVADĚČ RS6</t>
  </si>
  <si>
    <t>Pol213</t>
  </si>
  <si>
    <t>TYPIZOVANÁ OCEP SKŘÍŇ RACK 19", HL. 150 MM, VČ. PŘÍSLUŠENSTVÍ</t>
  </si>
  <si>
    <t>84562603</t>
  </si>
  <si>
    <t>Pol214</t>
  </si>
  <si>
    <t>PATCH PANEL 1U, 24x RJ 45, CELOKOV</t>
  </si>
  <si>
    <t>1409083535</t>
  </si>
  <si>
    <t>Pol215</t>
  </si>
  <si>
    <t>VYVAZOVACÍ PANEL, 1U, 19"</t>
  </si>
  <si>
    <t>-474677553</t>
  </si>
  <si>
    <t>Pol216</t>
  </si>
  <si>
    <t>NAPÁJECÍ PANEL 19", 6x230 V</t>
  </si>
  <si>
    <t>776038872</t>
  </si>
  <si>
    <t>Pol217</t>
  </si>
  <si>
    <t>AKTIVNÍ ZESILOVAČ PRO DVBT</t>
  </si>
  <si>
    <t>-1852119363</t>
  </si>
  <si>
    <t>Pol218</t>
  </si>
  <si>
    <t>ANTÉNNÍ ROZBOČOVAČ PRO DVBT</t>
  </si>
  <si>
    <t>-306161875</t>
  </si>
  <si>
    <t>D7</t>
  </si>
  <si>
    <t>DOPRAVA</t>
  </si>
  <si>
    <t>Pol219</t>
  </si>
  <si>
    <t>MIMOSTAVENIŠTNÍ DOPRAVA DLE KAPITOLY "DODÁVKA ROZVADĚČŮ"</t>
  </si>
  <si>
    <t>-224158692</t>
  </si>
  <si>
    <t>Pol220</t>
  </si>
  <si>
    <t>VNITROSTAVENIŠTNÍ DOPRAVA DLE KAPITOLY "DODÁVKA ROZVADĚČŮ"</t>
  </si>
  <si>
    <t>908356381</t>
  </si>
  <si>
    <t>D8</t>
  </si>
  <si>
    <t>HZS - HODINOVÁ ZÚČTOVACÍ SAZBA</t>
  </si>
  <si>
    <t>Pol166</t>
  </si>
  <si>
    <t>PRÁCE SPOJENÉ S DEMONTÁŽNÍ STÁV. ZAŘÍZENÍ</t>
  </si>
  <si>
    <t>HOD</t>
  </si>
  <si>
    <t>512</t>
  </si>
  <si>
    <t>-615284717</t>
  </si>
  <si>
    <t>Pol167</t>
  </si>
  <si>
    <t>KOORDINACE POSTUPU PRACÍ S OSTATNÍMI PROFESEMI</t>
  </si>
  <si>
    <t>1849323283</t>
  </si>
  <si>
    <t>Pol168</t>
  </si>
  <si>
    <t>PRÁCE SPOJENÉ SE ZABEZPEČENÍM MONTÁŽNÍCH PRACOVIŠŤ</t>
  </si>
  <si>
    <t>1471305833</t>
  </si>
  <si>
    <t>Pol221</t>
  </si>
  <si>
    <t>PRÁCE SPOJENÉ S ÚPRAVOU STÁV. ROZVADĚČE RE</t>
  </si>
  <si>
    <t>1355729853</t>
  </si>
  <si>
    <t>Pol170</t>
  </si>
  <si>
    <t>PRÁCE SPOJENÉ S ÚPRAVOU STÁV. ROZVADĚČE R4</t>
  </si>
  <si>
    <t>-1947408033</t>
  </si>
  <si>
    <t>Pol173</t>
  </si>
  <si>
    <t>STAVEBNÍ PŘÍPOMOCE</t>
  </si>
  <si>
    <t>-1484871528</t>
  </si>
  <si>
    <t>Pol175</t>
  </si>
  <si>
    <t>DOKUMENTACE SKUTEČNÉHO PROVEDENÍ</t>
  </si>
  <si>
    <t>1041994716</t>
  </si>
  <si>
    <t>D9</t>
  </si>
  <si>
    <t>REVIZE</t>
  </si>
  <si>
    <t>Pol176</t>
  </si>
  <si>
    <t>PROVEDENÍ VÝCHOZÍ REVIZE A VYPRACOVÁNÍ REVIZNÍ ZPRÁVY</t>
  </si>
  <si>
    <t>262144</t>
  </si>
  <si>
    <t>-617089343</t>
  </si>
  <si>
    <t>300, 800 - ZTI, Plyn</t>
  </si>
  <si>
    <t xml:space="preserve">    13 - Hloubené vykopávky</t>
  </si>
  <si>
    <t xml:space="preserve">    15 - Roubení</t>
  </si>
  <si>
    <t xml:space="preserve">    16 - Přemístění výkopku</t>
  </si>
  <si>
    <t xml:space="preserve">    17 - Konstrukce ze zemin</t>
  </si>
  <si>
    <t xml:space="preserve">    19 - Hloubení pro podzemní stěny, ražení a hloubení důlní</t>
  </si>
  <si>
    <t xml:space="preserve">    34 - Stěny a příčky</t>
  </si>
  <si>
    <t xml:space="preserve">    41 - Stropy a stropní konstrukce (pro pozemní stavby)</t>
  </si>
  <si>
    <t xml:space="preserve">    45 - Podkladní a vedlejší konstrukce (kromě vozovek a železničního svršku)</t>
  </si>
  <si>
    <t xml:space="preserve">    97 - Prorážení otvorů a ostatní bourací práce</t>
  </si>
  <si>
    <t xml:space="preserve">    S - Přesuny sutí</t>
  </si>
  <si>
    <t xml:space="preserve">    721 - Vnitřní kanalizace</t>
  </si>
  <si>
    <t xml:space="preserve">    722 - Vnitřní vodovod</t>
  </si>
  <si>
    <t xml:space="preserve">    725 - Zařizovací předměty</t>
  </si>
  <si>
    <t xml:space="preserve">    726 - Instalační prefabrikáty</t>
  </si>
  <si>
    <t xml:space="preserve">    D2 - Ostatní materiál</t>
  </si>
  <si>
    <t xml:space="preserve">    723 - Vnitřní plynovod</t>
  </si>
  <si>
    <t xml:space="preserve">    783 - Nátěry</t>
  </si>
  <si>
    <t>Hloubené vykopávky</t>
  </si>
  <si>
    <t>132201210R00</t>
  </si>
  <si>
    <t>Hloubení rýh š.do 200 cm hor.3 do 50 m3,STROJNĚ</t>
  </si>
  <si>
    <t>-1593813187</t>
  </si>
  <si>
    <t>132201219R00</t>
  </si>
  <si>
    <t>Přípl.za lepivost,hloubení rýh 200cm,hor.3,STROJNĚ</t>
  </si>
  <si>
    <t>1059244808</t>
  </si>
  <si>
    <t>Roubení</t>
  </si>
  <si>
    <t>151101101R00</t>
  </si>
  <si>
    <t>Pažení a rozepření stěn rýh - příložné - hl.do 2 m</t>
  </si>
  <si>
    <t>-874670513</t>
  </si>
  <si>
    <t>151101111R00</t>
  </si>
  <si>
    <t>Odstranění pažení stěn rýh - příložné - hl. do 2 m</t>
  </si>
  <si>
    <t>377641586</t>
  </si>
  <si>
    <t>Přemístění výkopku</t>
  </si>
  <si>
    <t>161101101R00</t>
  </si>
  <si>
    <t>Svislé přemístění výkopku z hor.1-4 do 2,5 m</t>
  </si>
  <si>
    <t>-412580214</t>
  </si>
  <si>
    <t>162701105R00</t>
  </si>
  <si>
    <t>Vodorovné přemístění recyklátu do 10000 m</t>
  </si>
  <si>
    <t>1374610073</t>
  </si>
  <si>
    <t>162701105R00.1</t>
  </si>
  <si>
    <t>Vodorovné přemístění výkopku z hor.1-4 do 10000 m</t>
  </si>
  <si>
    <t>1862184871</t>
  </si>
  <si>
    <t>Konstrukce ze zemin</t>
  </si>
  <si>
    <t>174101101R00</t>
  </si>
  <si>
    <t>Zásyp jam, rýh, šachet se zhutněním</t>
  </si>
  <si>
    <t>1282605531</t>
  </si>
  <si>
    <t>175101101RT2</t>
  </si>
  <si>
    <t>Obsyp potrubí bez prohození sypaniny</t>
  </si>
  <si>
    <t>760975706</t>
  </si>
  <si>
    <t>Hloubení pro podzemní stěny, ražení a hloubení důlní</t>
  </si>
  <si>
    <t>199000002R00</t>
  </si>
  <si>
    <t>Poplatek za skládku horniny 1- 4</t>
  </si>
  <si>
    <t>219696880</t>
  </si>
  <si>
    <t>Stěny a příčky</t>
  </si>
  <si>
    <t>340236212RT2</t>
  </si>
  <si>
    <t>Zazdívka otvorů pl.0,09m2,cihlami tl.zdi nad 10 cm</t>
  </si>
  <si>
    <t>-1764337974</t>
  </si>
  <si>
    <t>Stropy a stropní konstrukce (pro pozemní stavby)</t>
  </si>
  <si>
    <t>411387531R00</t>
  </si>
  <si>
    <t>Zabetonování otvorů 0,25 m2 ve stropech a klenbách</t>
  </si>
  <si>
    <t>1978814788</t>
  </si>
  <si>
    <t>Podkladní a vedlejší konstrukce (kromě vozovek a železničního svršku)</t>
  </si>
  <si>
    <t>451572111RK1</t>
  </si>
  <si>
    <t>Lože pod potrubí z kameniva těženého 0 - 4 mm</t>
  </si>
  <si>
    <t>1710762633</t>
  </si>
  <si>
    <t>Prorážení otvorů a ostatní bourací práce</t>
  </si>
  <si>
    <t>971033351R00</t>
  </si>
  <si>
    <t>Vybourání otv. zeď cihel. pl.0,09 m2, tl.45cm, MVC</t>
  </si>
  <si>
    <t>644182550</t>
  </si>
  <si>
    <t>972054241R00</t>
  </si>
  <si>
    <t>Vybourání otv. stropy ŽB pl. 0,09 m2, tl. 15 cm</t>
  </si>
  <si>
    <t>-186286914</t>
  </si>
  <si>
    <t>974031153R00</t>
  </si>
  <si>
    <t>Vysekání rýh ve zdi cihelné 10 x 10 cm</t>
  </si>
  <si>
    <t>-867506422</t>
  </si>
  <si>
    <t>974031164R00</t>
  </si>
  <si>
    <t>Vysekání rýh ve zdi cihelné 15 x 15 cm</t>
  </si>
  <si>
    <t>-1993517054</t>
  </si>
  <si>
    <t>S</t>
  </si>
  <si>
    <t>Přesuny sutí</t>
  </si>
  <si>
    <t>979990001R00</t>
  </si>
  <si>
    <t>Poplatek za skládku stavební suti</t>
  </si>
  <si>
    <t>-1011924995</t>
  </si>
  <si>
    <t>979100012RA0</t>
  </si>
  <si>
    <t>Odvoz suti a vyb.hmot do 10 km, vnitrost. 25 m</t>
  </si>
  <si>
    <t>-1665064415</t>
  </si>
  <si>
    <t>713571113R00</t>
  </si>
  <si>
    <t>Požárně ochranná manžeta hl. 60 mm, EI 90, D 75 mm</t>
  </si>
  <si>
    <t>-1135279154</t>
  </si>
  <si>
    <t>713571115R00</t>
  </si>
  <si>
    <t>Požárně ochranná manžeta hl. 60mm, EI 90, D 110 mm</t>
  </si>
  <si>
    <t>164848109</t>
  </si>
  <si>
    <t>721</t>
  </si>
  <si>
    <t>Vnitřní kanalizace</t>
  </si>
  <si>
    <t>721171239R00</t>
  </si>
  <si>
    <t>Tvarovka k připojení závěsného WC, DN 80/100</t>
  </si>
  <si>
    <t>-41665583</t>
  </si>
  <si>
    <t>721176103R00</t>
  </si>
  <si>
    <t>Potrubí HT připojovací D 50 x 1,8 mm</t>
  </si>
  <si>
    <t>-2025641078</t>
  </si>
  <si>
    <t>721176104R00</t>
  </si>
  <si>
    <t>Potrubí HT připojovací D 75 x 1,9 mm</t>
  </si>
  <si>
    <t>-986029424</t>
  </si>
  <si>
    <t>721176114R00</t>
  </si>
  <si>
    <t>Potrubí HT odpadní svislé D 75 x 1,9 mm</t>
  </si>
  <si>
    <t>348046358</t>
  </si>
  <si>
    <t>721176115R00</t>
  </si>
  <si>
    <t>Potrubí HT odpadní svislé D 110 x 2,7 mm</t>
  </si>
  <si>
    <t>565054315</t>
  </si>
  <si>
    <t>721176116R00</t>
  </si>
  <si>
    <t>Potrubí HT odpadní svislé D 125 x 3,1 mm</t>
  </si>
  <si>
    <t>-13233753</t>
  </si>
  <si>
    <t>721176136R00</t>
  </si>
  <si>
    <t>Potrubí HT svodné (ležaté) zavěšené D 125 x 3,1 mm</t>
  </si>
  <si>
    <t>1422580732</t>
  </si>
  <si>
    <t>721176137R00</t>
  </si>
  <si>
    <t>Potrubí HT svodné (ležaté) zavěšené D 160 x 3,9 mm</t>
  </si>
  <si>
    <t>-1294369134</t>
  </si>
  <si>
    <t>721176224R00</t>
  </si>
  <si>
    <t>Potrubí KG svodné (ležaté) v zemi D 160 x 4,0 mm</t>
  </si>
  <si>
    <t>1896577678</t>
  </si>
  <si>
    <t>721194105R00</t>
  </si>
  <si>
    <t>Vyvedení odpadních výpustek D 50 x 1,8</t>
  </si>
  <si>
    <t>1751169586</t>
  </si>
  <si>
    <t>721194107R00</t>
  </si>
  <si>
    <t>Vyvedení odpadních výpustek D 75 x 1,9</t>
  </si>
  <si>
    <t>-1029873582</t>
  </si>
  <si>
    <t>721194109R00</t>
  </si>
  <si>
    <t>Vyvedení odpadních výpustek D 110 x 2,3</t>
  </si>
  <si>
    <t>866494883</t>
  </si>
  <si>
    <t>721273200RT2</t>
  </si>
  <si>
    <t>Souprava ventilační střešní</t>
  </si>
  <si>
    <t>-381384398</t>
  </si>
  <si>
    <t>721290111R00</t>
  </si>
  <si>
    <t>Zkouška těsnosti kanalizace vodou DN 125</t>
  </si>
  <si>
    <t>-1592608237</t>
  </si>
  <si>
    <t>721290112R00</t>
  </si>
  <si>
    <t>Zkouška těsnosti kanalizace vodou DN 200</t>
  </si>
  <si>
    <t>-1849621707</t>
  </si>
  <si>
    <t>998721102R00</t>
  </si>
  <si>
    <t>Přesun hmot pro vnitřní kanalizaci, výšky do 12 m</t>
  </si>
  <si>
    <t>-132220941</t>
  </si>
  <si>
    <t>722</t>
  </si>
  <si>
    <t>Vnitřní vodovod</t>
  </si>
  <si>
    <t>722178113RT1</t>
  </si>
  <si>
    <t>Potrubí vícevrstvé AL/PEX, PN10, T-95°C, D 20 x 2 mm</t>
  </si>
  <si>
    <t>552268013</t>
  </si>
  <si>
    <t>722178114RT1</t>
  </si>
  <si>
    <t>Potrubí vícevrstvé AL/PEX, PN10, T-95°C, D 26 x 3 mm</t>
  </si>
  <si>
    <t>684529528</t>
  </si>
  <si>
    <t>722178115RT1</t>
  </si>
  <si>
    <t>Potrubí vícevrstvé AL/PEX, PN10, T-95°C, D 32 x 3 mm</t>
  </si>
  <si>
    <t>1760501408</t>
  </si>
  <si>
    <t>722181211RT9</t>
  </si>
  <si>
    <t>Izolace návleková tl. stěny 6 mm</t>
  </si>
  <si>
    <t>-1781505144</t>
  </si>
  <si>
    <t>722181211RU1</t>
  </si>
  <si>
    <t>-2043769298</t>
  </si>
  <si>
    <t>722181211RZ6</t>
  </si>
  <si>
    <t>-164043651</t>
  </si>
  <si>
    <t>722181215RT9</t>
  </si>
  <si>
    <t>Izolace návleková tl. stěny 25 mm</t>
  </si>
  <si>
    <t>640604895</t>
  </si>
  <si>
    <t>722181215RU1</t>
  </si>
  <si>
    <t>842091090</t>
  </si>
  <si>
    <t>722181215RZ6</t>
  </si>
  <si>
    <t>-1149859246</t>
  </si>
  <si>
    <t>722190401R00</t>
  </si>
  <si>
    <t>Vyvedení a upevnění výpustek DN 15</t>
  </si>
  <si>
    <t>-889604554</t>
  </si>
  <si>
    <t>722191112R00</t>
  </si>
  <si>
    <t>Hadice flexibilní k baterii,DN 15 x M10,délka 0,5m</t>
  </si>
  <si>
    <t>-576368894</t>
  </si>
  <si>
    <t>722191133R00</t>
  </si>
  <si>
    <t>Hadice sanitární flexibilní, DN 15, délka 0,5 m</t>
  </si>
  <si>
    <t>-1890281130</t>
  </si>
  <si>
    <t>722212440R00</t>
  </si>
  <si>
    <t>Štítky orientační na zeď</t>
  </si>
  <si>
    <t>771731546</t>
  </si>
  <si>
    <t>722220111R00</t>
  </si>
  <si>
    <t>Nástěnka K 247, pro výtokový ventil G 1/2</t>
  </si>
  <si>
    <t>-580777962</t>
  </si>
  <si>
    <t>722220121R00</t>
  </si>
  <si>
    <t>Nástěnka K 247, pro baterii G 1/2</t>
  </si>
  <si>
    <t>pár</t>
  </si>
  <si>
    <t>-1062028067</t>
  </si>
  <si>
    <t>722235111R00</t>
  </si>
  <si>
    <t>Kohout kulový, vnitř.-vnitř.z. DN 15</t>
  </si>
  <si>
    <t>-1545879992</t>
  </si>
  <si>
    <t>722235141R00</t>
  </si>
  <si>
    <t>Kohout kulový s odvodn. vnitř.-vnitř.z. DN 15</t>
  </si>
  <si>
    <t>-315579194</t>
  </si>
  <si>
    <t>722235143R00</t>
  </si>
  <si>
    <t>Kohout kulový s odvodn. vnitř.-vnitř.z. DN 25</t>
  </si>
  <si>
    <t>-657674210</t>
  </si>
  <si>
    <t>722264321R00</t>
  </si>
  <si>
    <t>Vodoměr bytový SV DN 15x80 mm, Qn 2,5</t>
  </si>
  <si>
    <t>703799079</t>
  </si>
  <si>
    <t>722280106R00</t>
  </si>
  <si>
    <t>Tlaková zkouška vodovodního potrubí DN 32</t>
  </si>
  <si>
    <t>-1158581727</t>
  </si>
  <si>
    <t>722290234R00</t>
  </si>
  <si>
    <t>Proplach a dezinfekce vodovod.potrubí DN 80</t>
  </si>
  <si>
    <t>-658613448</t>
  </si>
  <si>
    <t>998722101R00</t>
  </si>
  <si>
    <t>Přesun hmot pro vnitřní vodovod, výšky do 6 m</t>
  </si>
  <si>
    <t>-1009481388</t>
  </si>
  <si>
    <t>725</t>
  </si>
  <si>
    <t>Zařizovací předměty</t>
  </si>
  <si>
    <t>725014161R00</t>
  </si>
  <si>
    <t>Klozet závěsný včetně sedátka, hl.530 mm</t>
  </si>
  <si>
    <t>-1129803268</t>
  </si>
  <si>
    <t>725100001RA0</t>
  </si>
  <si>
    <t>Umyvadlo, baterie, zápachová uzávěrka</t>
  </si>
  <si>
    <t>1011855428</t>
  </si>
  <si>
    <t>725100002RA0</t>
  </si>
  <si>
    <t>Dřez, baterie, zápachová uzávěrka</t>
  </si>
  <si>
    <t>1791346591</t>
  </si>
  <si>
    <t>725100003RA0</t>
  </si>
  <si>
    <t>Vana, baterie, zápachová uzávěrka, obezdění</t>
  </si>
  <si>
    <t>-1172313405</t>
  </si>
  <si>
    <t>725100005RA0</t>
  </si>
  <si>
    <t>Sprchová kabina, baterie, zápachová uzávěrka</t>
  </si>
  <si>
    <t>-634757116</t>
  </si>
  <si>
    <t>725290010RA0</t>
  </si>
  <si>
    <t>Demontáž klozetu včetně splachovací nádrže</t>
  </si>
  <si>
    <t>-1138987373</t>
  </si>
  <si>
    <t>725290020RA0</t>
  </si>
  <si>
    <t>Demontáž umyvadla včetně baterie a konzol</t>
  </si>
  <si>
    <t>1194945211</t>
  </si>
  <si>
    <t>725290030RA0</t>
  </si>
  <si>
    <t>Demontáž vany i rohové, včetně baterie a obezdění</t>
  </si>
  <si>
    <t>-712814917</t>
  </si>
  <si>
    <t>725814106R00</t>
  </si>
  <si>
    <t>Ventil rohový s filtrem DN 15 x DN 15</t>
  </si>
  <si>
    <t>1895293181</t>
  </si>
  <si>
    <t>725860184RT1</t>
  </si>
  <si>
    <t>Sifon pračkový , D 40/50 mm</t>
  </si>
  <si>
    <t>-364888648</t>
  </si>
  <si>
    <t>998725101R00</t>
  </si>
  <si>
    <t>Přesun hmot pro zařizovací předměty, výšky do 6 m</t>
  </si>
  <si>
    <t>-1954486648</t>
  </si>
  <si>
    <t>726</t>
  </si>
  <si>
    <t>Instalační prefabrikáty</t>
  </si>
  <si>
    <t>726211121R00</t>
  </si>
  <si>
    <t>Modul-WC , předstěnový systém, h 108 cm</t>
  </si>
  <si>
    <t>-1037458640</t>
  </si>
  <si>
    <t>Ostatní materiál</t>
  </si>
  <si>
    <t>28349010</t>
  </si>
  <si>
    <t>Dvířka revizní plná SI 2020 rozměr 200x200 mm</t>
  </si>
  <si>
    <t>1041195578</t>
  </si>
  <si>
    <t>28349014</t>
  </si>
  <si>
    <t>Dvířka revizní plná SI 3030 rozměr 300x300 mm</t>
  </si>
  <si>
    <t>304117250</t>
  </si>
  <si>
    <t>28615442.A</t>
  </si>
  <si>
    <t>Kus čisticí HTRE D 75 mm PP</t>
  </si>
  <si>
    <t>1391710553</t>
  </si>
  <si>
    <t>28615445.A</t>
  </si>
  <si>
    <t>Kus čisticí HTRE D 160 mm PP</t>
  </si>
  <si>
    <t>-429682892</t>
  </si>
  <si>
    <t>59691002.A</t>
  </si>
  <si>
    <t>Recyklát betonový fr.16 - 32 mm</t>
  </si>
  <si>
    <t>220865502</t>
  </si>
  <si>
    <t>723</t>
  </si>
  <si>
    <t>Vnitřní plynovod</t>
  </si>
  <si>
    <t>723150304R00</t>
  </si>
  <si>
    <t>Potrubí ocelové hladké černé svařované D 32x2,6</t>
  </si>
  <si>
    <t>563705466</t>
  </si>
  <si>
    <t>723150305R00</t>
  </si>
  <si>
    <t>Potrubí ocelové hladké černé svařované D 38x2,6</t>
  </si>
  <si>
    <t>66130002</t>
  </si>
  <si>
    <t>723160204R00</t>
  </si>
  <si>
    <t>Přípojka k plynoměru, závitová bez ochozu G 1</t>
  </si>
  <si>
    <t>-1079980029</t>
  </si>
  <si>
    <t>723160334R00</t>
  </si>
  <si>
    <t>Rozpěrka přípojky plynoměru G 1</t>
  </si>
  <si>
    <t>-1398118342</t>
  </si>
  <si>
    <t>723160804R00</t>
  </si>
  <si>
    <t>Demontáž přípojek k plynoměru,závitových G 1</t>
  </si>
  <si>
    <t>1721423749</t>
  </si>
  <si>
    <t>723160831R00</t>
  </si>
  <si>
    <t>Demontáž rozpěrky přípojek plynoměru, G 1</t>
  </si>
  <si>
    <t>522028131</t>
  </si>
  <si>
    <t>723190251R00</t>
  </si>
  <si>
    <t>Vyvedení a upevnění plynovodních výpustek DN 15</t>
  </si>
  <si>
    <t>880588179</t>
  </si>
  <si>
    <t>723190252R00</t>
  </si>
  <si>
    <t>Vyvedení a upevnění plynovodních výpustek DN 20</t>
  </si>
  <si>
    <t>-1133045921</t>
  </si>
  <si>
    <t>723190901R00</t>
  </si>
  <si>
    <t>Uzavření nebo otevření plynového potrubí</t>
  </si>
  <si>
    <t>-593276744</t>
  </si>
  <si>
    <t>723190907R00</t>
  </si>
  <si>
    <t>Odvzdušnění a napuštění plynového potrubí</t>
  </si>
  <si>
    <t>1864635426</t>
  </si>
  <si>
    <t>723190909R00</t>
  </si>
  <si>
    <t>Zkouška tlaková plynového potrubí</t>
  </si>
  <si>
    <t>-696814573</t>
  </si>
  <si>
    <t>723190915R00</t>
  </si>
  <si>
    <t>Navaření odbočky na plynové potrubí DN 32</t>
  </si>
  <si>
    <t>-2051718442</t>
  </si>
  <si>
    <t>723235111R00</t>
  </si>
  <si>
    <t>Kohout kulový,vnitřní-vnitřní z. DN 15</t>
  </si>
  <si>
    <t>1893565024</t>
  </si>
  <si>
    <t>723235112R00</t>
  </si>
  <si>
    <t>Kohout kulový,vnitřní-vnitřní z. DN 20</t>
  </si>
  <si>
    <t>687556194</t>
  </si>
  <si>
    <t>723235113R00</t>
  </si>
  <si>
    <t>Kohout kulový,vnitřní-vnitřní z. DN 25</t>
  </si>
  <si>
    <t>1677057790</t>
  </si>
  <si>
    <t>723260801R00</t>
  </si>
  <si>
    <t>Demontáž plynoměrů PS 2, PS 6, PS 10</t>
  </si>
  <si>
    <t>827079382</t>
  </si>
  <si>
    <t>723261912R00</t>
  </si>
  <si>
    <t>Oprava - montáž plynoměrů PS-2, PS-6</t>
  </si>
  <si>
    <t>502909971</t>
  </si>
  <si>
    <t>998723101R00</t>
  </si>
  <si>
    <t>Přesun hmot pro vnitřní plynovod, výšky do 6 m</t>
  </si>
  <si>
    <t>-259664844</t>
  </si>
  <si>
    <t>Nátěry</t>
  </si>
  <si>
    <t>783424140R00</t>
  </si>
  <si>
    <t>Nátěr syntetický potrubí do DN 50 mm Z + 2x</t>
  </si>
  <si>
    <t>1491266863</t>
  </si>
  <si>
    <t>783491111R00</t>
  </si>
  <si>
    <t>Nátěr asfaltový potrubí do DN 50 mm dvojnásobný</t>
  </si>
  <si>
    <t>495396637</t>
  </si>
  <si>
    <t>600 - VZT</t>
  </si>
  <si>
    <t xml:space="preserve">    D1 - Zařízení č. 1 -Větrání hyg.zařízení bytu</t>
  </si>
  <si>
    <t xml:space="preserve">    D3 - Zařízení č. 100 - Doplňky společné pro všechna zařízení</t>
  </si>
  <si>
    <t xml:space="preserve">    OST - Ostatní</t>
  </si>
  <si>
    <t>Zařízení č. 1 -Větrání hyg.zařízení bytu</t>
  </si>
  <si>
    <t>Pol222</t>
  </si>
  <si>
    <t>Radiální ventilátor do kruhového potrubí (např. K 160M SILEO) V=230m3/h, p=195Pa, 230/50/1; 0,052kW; 0,228A</t>
  </si>
  <si>
    <t>ks</t>
  </si>
  <si>
    <t>1502364745</t>
  </si>
  <si>
    <t>Pol223</t>
  </si>
  <si>
    <t>Pružná manžeta FK 160</t>
  </si>
  <si>
    <t>-374179857</t>
  </si>
  <si>
    <t>Pol224</t>
  </si>
  <si>
    <t>Zpětná klapka RSK 160</t>
  </si>
  <si>
    <t>-1404697415</t>
  </si>
  <si>
    <t>Pol225</t>
  </si>
  <si>
    <t>Tlumič hluku LDC 160-900</t>
  </si>
  <si>
    <t>-200382315</t>
  </si>
  <si>
    <t>2.5</t>
  </si>
  <si>
    <t>Talířový ventil odvodní kovový d160 včetě příslušenství pro napojení na hadici</t>
  </si>
  <si>
    <t>1400088766</t>
  </si>
  <si>
    <t>2.6</t>
  </si>
  <si>
    <t>Talířový ventil odvodní kovový d125 včetě příslušenství pro napojení na hadici</t>
  </si>
  <si>
    <t>-695107608</t>
  </si>
  <si>
    <t>Pol226</t>
  </si>
  <si>
    <t>Plastová klapka PER 125</t>
  </si>
  <si>
    <t>488120294</t>
  </si>
  <si>
    <t>2.7</t>
  </si>
  <si>
    <t>Pružná hadice sonodec 25 DN160 mm</t>
  </si>
  <si>
    <t>bm</t>
  </si>
  <si>
    <t>-1662439649</t>
  </si>
  <si>
    <t>2.8</t>
  </si>
  <si>
    <t>Pružná hadice sonodec 25 DN125 mm</t>
  </si>
  <si>
    <t>-1168691030</t>
  </si>
  <si>
    <t>2.10</t>
  </si>
  <si>
    <t>Pozinkované potrubí sk. I kruhové flexibilní DN160 včetně tvarovek</t>
  </si>
  <si>
    <t>-1281221761</t>
  </si>
  <si>
    <t>2.13</t>
  </si>
  <si>
    <t>Tepelná izolace vnitřní tl. 40mm s AL polepem</t>
  </si>
  <si>
    <t>1087364250</t>
  </si>
  <si>
    <t>2.14</t>
  </si>
  <si>
    <t>Tepelně akustická izolace 80 mm s oplechováním pozink.plechem</t>
  </si>
  <si>
    <t>-1800984268</t>
  </si>
  <si>
    <t>Zařízení č. 100 - Doplňky společné pro všechna zařízení</t>
  </si>
  <si>
    <t>100.1</t>
  </si>
  <si>
    <t>Montážní, spojovací a těsnící materiál</t>
  </si>
  <si>
    <t>kpl</t>
  </si>
  <si>
    <t>-1592669866</t>
  </si>
  <si>
    <t>100.3</t>
  </si>
  <si>
    <t>Konstrukční a dílenská dokumentace</t>
  </si>
  <si>
    <t>226055789</t>
  </si>
  <si>
    <t>100.4</t>
  </si>
  <si>
    <t>Zaškolení obsluhy</t>
  </si>
  <si>
    <t>878686207</t>
  </si>
  <si>
    <t>OST</t>
  </si>
  <si>
    <t>Ostatní</t>
  </si>
  <si>
    <t>OST001</t>
  </si>
  <si>
    <t>Doprava</t>
  </si>
  <si>
    <t>soubor</t>
  </si>
  <si>
    <t>1998620208</t>
  </si>
  <si>
    <t>OST002</t>
  </si>
  <si>
    <t>Zaregulování</t>
  </si>
  <si>
    <t>-755296341</t>
  </si>
  <si>
    <t>700 - Vytápění</t>
  </si>
  <si>
    <t xml:space="preserve">    733 - Ústřední vytápění - kotelny</t>
  </si>
  <si>
    <t xml:space="preserve">    D1 -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</si>
  <si>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</si>
  <si>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</si>
  <si>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ostatní</t>
  </si>
  <si>
    <t>R001</t>
  </si>
  <si>
    <t>Montáže tep. izolace potrubí ( vč. pomocného materiálu )</t>
  </si>
  <si>
    <t>-578617405</t>
  </si>
  <si>
    <t>R002</t>
  </si>
  <si>
    <t>Tep. izolace z PE návleková izolace tl. 25 pro Cu 15x1</t>
  </si>
  <si>
    <t>-1694413955</t>
  </si>
  <si>
    <t>R003</t>
  </si>
  <si>
    <t>Tep. izolace z PE návleková izolace tl. 25 pro Cu 18x1</t>
  </si>
  <si>
    <t>-344047680</t>
  </si>
  <si>
    <t>R004</t>
  </si>
  <si>
    <t>Tep. izolace z PE návleková izolace tl. 25 pro Cu 22x1</t>
  </si>
  <si>
    <t>-397387576</t>
  </si>
  <si>
    <t>R005</t>
  </si>
  <si>
    <t>Tep. izolace z PE návleková izolace tl. 25 pro Cu 28x1</t>
  </si>
  <si>
    <t>550162560</t>
  </si>
  <si>
    <t>733</t>
  </si>
  <si>
    <t>Ústřední vytápění - kotelny</t>
  </si>
  <si>
    <t>R006</t>
  </si>
  <si>
    <t>demontáž kond. kotlů vč. příslušenství</t>
  </si>
  <si>
    <t>sbr</t>
  </si>
  <si>
    <t>-1994221254</t>
  </si>
  <si>
    <t>R007</t>
  </si>
  <si>
    <t>montáž kond. kotlů vč. příslušenství a uvedení do provozu</t>
  </si>
  <si>
    <t>1271426138</t>
  </si>
  <si>
    <t>R008</t>
  </si>
  <si>
    <t>koax. systém DN80/125 na vedení spalin/vzduchu na fasádu vč. rev. kusu</t>
  </si>
  <si>
    <t>-785705365</t>
  </si>
  <si>
    <t>Ústřední vytápění - rozvodné potrubí</t>
  </si>
  <si>
    <t>R009</t>
  </si>
  <si>
    <t>montáž Cu potrubí, vč. přechodu ocel/Cu</t>
  </si>
  <si>
    <t>-977046570</t>
  </si>
  <si>
    <t>R010</t>
  </si>
  <si>
    <t>Potrubí Cu15/1, vč. fitinek</t>
  </si>
  <si>
    <t>1953258744</t>
  </si>
  <si>
    <t>R011</t>
  </si>
  <si>
    <t>Potrubí Cu18/1, vč. fitinek</t>
  </si>
  <si>
    <t>340616197</t>
  </si>
  <si>
    <t>R012</t>
  </si>
  <si>
    <t>Potrubí Cu22/1, vč. fitinek</t>
  </si>
  <si>
    <t>26085795</t>
  </si>
  <si>
    <t>R013</t>
  </si>
  <si>
    <t>Potrubí Cu28/1, vč. fitinek</t>
  </si>
  <si>
    <t>-1730542382</t>
  </si>
  <si>
    <t>R014</t>
  </si>
  <si>
    <t>Zkouška těsnosti Cu potrubí ( po výplachu a vyčistění potrubí )</t>
  </si>
  <si>
    <t>-1541996591</t>
  </si>
  <si>
    <t>R015</t>
  </si>
  <si>
    <t>před.cena provedení prostupů, vrtání, drážek vč. zapravení, atd...</t>
  </si>
  <si>
    <t>-1799817422</t>
  </si>
  <si>
    <t>734</t>
  </si>
  <si>
    <t>Ústřední vytápění - armatury</t>
  </si>
  <si>
    <t>R016</t>
  </si>
  <si>
    <t>montáž armatur ( vč. pomocného materiálu )</t>
  </si>
  <si>
    <t>-795097510</t>
  </si>
  <si>
    <t>R017</t>
  </si>
  <si>
    <t>H připojení, DN15</t>
  </si>
  <si>
    <t>1579339580</t>
  </si>
  <si>
    <t>R018</t>
  </si>
  <si>
    <t>Termostat. hlavice standard</t>
  </si>
  <si>
    <t>-298013021</t>
  </si>
  <si>
    <t>735</t>
  </si>
  <si>
    <t>Ústřední vytápění - otopná tělesa</t>
  </si>
  <si>
    <t>R019</t>
  </si>
  <si>
    <t>montáž otopných těles vč. uložení a uchycení ( vč. pomocného materifálu )</t>
  </si>
  <si>
    <t>1742027467</t>
  </si>
  <si>
    <t>R020</t>
  </si>
  <si>
    <t>deskové ocel. těleso prov. VK 21-050070</t>
  </si>
  <si>
    <t>669574124</t>
  </si>
  <si>
    <t>R021</t>
  </si>
  <si>
    <t>deskové ocel. těleso prov. VK 22-050090</t>
  </si>
  <si>
    <t>-560532367</t>
  </si>
  <si>
    <t>R022</t>
  </si>
  <si>
    <t>deskové ocel. těleso prov. VK 22-050100</t>
  </si>
  <si>
    <t>615858901</t>
  </si>
  <si>
    <t>R023</t>
  </si>
  <si>
    <t>deskové ocel. těleso prov. VK 22-090040</t>
  </si>
  <si>
    <t>1699231424</t>
  </si>
  <si>
    <t>R024</t>
  </si>
  <si>
    <t>deskové ocel. těleso prov. VK 22-090080</t>
  </si>
  <si>
    <t>-980446639</t>
  </si>
  <si>
    <t>ostatní</t>
  </si>
  <si>
    <t>R025</t>
  </si>
  <si>
    <t>Topná zkouška, proplach systému a vyreg. systému</t>
  </si>
  <si>
    <t>-1727219205</t>
  </si>
  <si>
    <t>R026</t>
  </si>
  <si>
    <t>před.cena provedení kompl. uchycení potrubí</t>
  </si>
  <si>
    <t>643377401</t>
  </si>
  <si>
    <t>R027</t>
  </si>
  <si>
    <t>demontáž stáv. systému UT, vč. odvozu</t>
  </si>
  <si>
    <t>631215252</t>
  </si>
  <si>
    <t>R028</t>
  </si>
  <si>
    <t>dokumentace skutečného provedení</t>
  </si>
  <si>
    <t>1649223522</t>
  </si>
  <si>
    <t>R029</t>
  </si>
  <si>
    <t>Vypustění patřičné části topného systému</t>
  </si>
  <si>
    <t>-2010952072</t>
  </si>
  <si>
    <t>R030</t>
  </si>
  <si>
    <t>napustění top. systému upravenou vodou pro kond. kotle</t>
  </si>
  <si>
    <t>-1741213858</t>
  </si>
  <si>
    <t>VRN - Vedlejší rozpočtové náklady</t>
  </si>
  <si>
    <t>VRN1 - Průzkumné, geodetické a projektové práce</t>
  </si>
  <si>
    <t>VRN3 - Zařízení staveniště</t>
  </si>
  <si>
    <t>VRN4 - Inženýrská činnost</t>
  </si>
  <si>
    <t xml:space="preserve">    VRN2 - Příprava staveniště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</si>
  <si>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</si>
  <si>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</si>
  <si>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</si>
  <si>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</si>
  <si>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</si>
  <si>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</si>
  <si>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-2024421244</t>
  </si>
  <si>
    <t>VRN3</t>
  </si>
  <si>
    <t>Zařízení staveniště</t>
  </si>
  <si>
    <t>030001000</t>
  </si>
  <si>
    <t>1952075812</t>
  </si>
  <si>
    <t>VRN4</t>
  </si>
  <si>
    <t>Inženýrská činnost</t>
  </si>
  <si>
    <t>040001000</t>
  </si>
  <si>
    <t>1953779322</t>
  </si>
  <si>
    <t>VRN2</t>
  </si>
  <si>
    <t>Příprava staveniště</t>
  </si>
  <si>
    <t>024003001</t>
  </si>
  <si>
    <t>Stěhování lidí</t>
  </si>
  <si>
    <t>-1683531536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</si>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</sst>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IV1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Ivanovice na Hané ON - oprava (bytové)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4. 7. 2019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7.9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SŽDC, s.o., Dlážděná 1003/7, 11000 Praha-N.Město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DSK PLAN s.r.o., Staňkova 41, Brno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ROUND(AS55+AS61,2)</f>
        <v>0</v>
      </c>
      <c r="AT54" s="107">
        <f>ROUND(SUM(AV54:AW54),2)</f>
        <v>0</v>
      </c>
      <c r="AU54" s="108">
        <f>ROUND(AU55+AU61,5)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ROUND(AZ55+AZ61,2)</f>
        <v>0</v>
      </c>
      <c r="BA54" s="107">
        <f>ROUND(BA55+BA61,2)</f>
        <v>0</v>
      </c>
      <c r="BB54" s="107">
        <f>ROUND(BB55+BB61,2)</f>
        <v>0</v>
      </c>
      <c r="BC54" s="107">
        <f>ROUND(BC55+BC61,2)</f>
        <v>0</v>
      </c>
      <c r="BD54" s="109">
        <f>ROUND(BD55+BD61,2)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7"/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ROUND(SUM(AG56:AG60),2)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81</v>
      </c>
      <c r="AR55" s="119"/>
      <c r="AS55" s="120">
        <f>ROUND(SUM(AS56:AS60),2)</f>
        <v>0</v>
      </c>
      <c r="AT55" s="121">
        <f>ROUND(SUM(AV55:AW55),2)</f>
        <v>0</v>
      </c>
      <c r="AU55" s="122">
        <f>ROUND(SUM(AU56:AU60),5)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ROUND(SUM(AZ56:AZ60),2)</f>
        <v>0</v>
      </c>
      <c r="BA55" s="121">
        <f>ROUND(SUM(BA56:BA60),2)</f>
        <v>0</v>
      </c>
      <c r="BB55" s="121">
        <f>ROUND(SUM(BB56:BB60),2)</f>
        <v>0</v>
      </c>
      <c r="BC55" s="121">
        <f>ROUND(SUM(BC56:BC60),2)</f>
        <v>0</v>
      </c>
      <c r="BD55" s="123">
        <f>ROUND(SUM(BD56:BD60),2)</f>
        <v>0</v>
      </c>
      <c r="BE55" s="7"/>
      <c r="BS55" s="124" t="s">
        <v>74</v>
      </c>
      <c r="BT55" s="124" t="s">
        <v>82</v>
      </c>
      <c r="BU55" s="124" t="s">
        <v>76</v>
      </c>
      <c r="BV55" s="124" t="s">
        <v>77</v>
      </c>
      <c r="BW55" s="124" t="s">
        <v>83</v>
      </c>
      <c r="BX55" s="124" t="s">
        <v>5</v>
      </c>
      <c r="CL55" s="124" t="s">
        <v>19</v>
      </c>
      <c r="CM55" s="124" t="s">
        <v>82</v>
      </c>
    </row>
    <row r="56" s="4" customFormat="1" ht="16.5" customHeight="1">
      <c r="A56" s="125" t="s">
        <v>84</v>
      </c>
      <c r="B56" s="64"/>
      <c r="C56" s="126"/>
      <c r="D56" s="126"/>
      <c r="E56" s="127" t="s">
        <v>85</v>
      </c>
      <c r="F56" s="127"/>
      <c r="G56" s="127"/>
      <c r="H56" s="127"/>
      <c r="I56" s="127"/>
      <c r="J56" s="126"/>
      <c r="K56" s="127" t="s">
        <v>86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'100 - ASŘ'!J32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87</v>
      </c>
      <c r="AR56" s="66"/>
      <c r="AS56" s="130">
        <v>0</v>
      </c>
      <c r="AT56" s="131">
        <f>ROUND(SUM(AV56:AW56),2)</f>
        <v>0</v>
      </c>
      <c r="AU56" s="132">
        <f>'100 - ASŘ'!P104</f>
        <v>0</v>
      </c>
      <c r="AV56" s="131">
        <f>'100 - ASŘ'!J35</f>
        <v>0</v>
      </c>
      <c r="AW56" s="131">
        <f>'100 - ASŘ'!J36</f>
        <v>0</v>
      </c>
      <c r="AX56" s="131">
        <f>'100 - ASŘ'!J37</f>
        <v>0</v>
      </c>
      <c r="AY56" s="131">
        <f>'100 - ASŘ'!J38</f>
        <v>0</v>
      </c>
      <c r="AZ56" s="131">
        <f>'100 - ASŘ'!F35</f>
        <v>0</v>
      </c>
      <c r="BA56" s="131">
        <f>'100 - ASŘ'!F36</f>
        <v>0</v>
      </c>
      <c r="BB56" s="131">
        <f>'100 - ASŘ'!F37</f>
        <v>0</v>
      </c>
      <c r="BC56" s="131">
        <f>'100 - ASŘ'!F38</f>
        <v>0</v>
      </c>
      <c r="BD56" s="133">
        <f>'100 - ASŘ'!F39</f>
        <v>0</v>
      </c>
      <c r="BE56" s="4"/>
      <c r="BT56" s="134" t="s">
        <v>88</v>
      </c>
      <c r="BV56" s="134" t="s">
        <v>77</v>
      </c>
      <c r="BW56" s="134" t="s">
        <v>89</v>
      </c>
      <c r="BX56" s="134" t="s">
        <v>83</v>
      </c>
      <c r="CL56" s="134" t="s">
        <v>19</v>
      </c>
    </row>
    <row r="57" s="4" customFormat="1" ht="25.5" customHeight="1">
      <c r="A57" s="125" t="s">
        <v>84</v>
      </c>
      <c r="B57" s="64"/>
      <c r="C57" s="126"/>
      <c r="D57" s="126"/>
      <c r="E57" s="127" t="s">
        <v>90</v>
      </c>
      <c r="F57" s="127"/>
      <c r="G57" s="127"/>
      <c r="H57" s="127"/>
      <c r="I57" s="127"/>
      <c r="J57" s="126"/>
      <c r="K57" s="127" t="s">
        <v>91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'300, 400, 500 - EL, EK'!J32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87</v>
      </c>
      <c r="AR57" s="66"/>
      <c r="AS57" s="130">
        <v>0</v>
      </c>
      <c r="AT57" s="131">
        <f>ROUND(SUM(AV57:AW57),2)</f>
        <v>0</v>
      </c>
      <c r="AU57" s="132">
        <f>'300, 400, 500 - EL, EK'!P95</f>
        <v>0</v>
      </c>
      <c r="AV57" s="131">
        <f>'300, 400, 500 - EL, EK'!J35</f>
        <v>0</v>
      </c>
      <c r="AW57" s="131">
        <f>'300, 400, 500 - EL, EK'!J36</f>
        <v>0</v>
      </c>
      <c r="AX57" s="131">
        <f>'300, 400, 500 - EL, EK'!J37</f>
        <v>0</v>
      </c>
      <c r="AY57" s="131">
        <f>'300, 400, 500 - EL, EK'!J38</f>
        <v>0</v>
      </c>
      <c r="AZ57" s="131">
        <f>'300, 400, 500 - EL, EK'!F35</f>
        <v>0</v>
      </c>
      <c r="BA57" s="131">
        <f>'300, 400, 500 - EL, EK'!F36</f>
        <v>0</v>
      </c>
      <c r="BB57" s="131">
        <f>'300, 400, 500 - EL, EK'!F37</f>
        <v>0</v>
      </c>
      <c r="BC57" s="131">
        <f>'300, 400, 500 - EL, EK'!F38</f>
        <v>0</v>
      </c>
      <c r="BD57" s="133">
        <f>'300, 400, 500 - EL, EK'!F39</f>
        <v>0</v>
      </c>
      <c r="BE57" s="4"/>
      <c r="BT57" s="134" t="s">
        <v>88</v>
      </c>
      <c r="BV57" s="134" t="s">
        <v>77</v>
      </c>
      <c r="BW57" s="134" t="s">
        <v>92</v>
      </c>
      <c r="BX57" s="134" t="s">
        <v>83</v>
      </c>
      <c r="CL57" s="134" t="s">
        <v>19</v>
      </c>
    </row>
    <row r="58" s="4" customFormat="1" ht="16.5" customHeight="1">
      <c r="A58" s="125" t="s">
        <v>84</v>
      </c>
      <c r="B58" s="64"/>
      <c r="C58" s="126"/>
      <c r="D58" s="126"/>
      <c r="E58" s="127" t="s">
        <v>93</v>
      </c>
      <c r="F58" s="127"/>
      <c r="G58" s="127"/>
      <c r="H58" s="127"/>
      <c r="I58" s="127"/>
      <c r="J58" s="126"/>
      <c r="K58" s="127" t="s">
        <v>94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'300, 800 - ZTI, Plyn'!J32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87</v>
      </c>
      <c r="AR58" s="66"/>
      <c r="AS58" s="130">
        <v>0</v>
      </c>
      <c r="AT58" s="131">
        <f>ROUND(SUM(AV58:AW58),2)</f>
        <v>0</v>
      </c>
      <c r="AU58" s="132">
        <f>'300, 800 - ZTI, Plyn'!P105</f>
        <v>0</v>
      </c>
      <c r="AV58" s="131">
        <f>'300, 800 - ZTI, Plyn'!J35</f>
        <v>0</v>
      </c>
      <c r="AW58" s="131">
        <f>'300, 800 - ZTI, Plyn'!J36</f>
        <v>0</v>
      </c>
      <c r="AX58" s="131">
        <f>'300, 800 - ZTI, Plyn'!J37</f>
        <v>0</v>
      </c>
      <c r="AY58" s="131">
        <f>'300, 800 - ZTI, Plyn'!J38</f>
        <v>0</v>
      </c>
      <c r="AZ58" s="131">
        <f>'300, 800 - ZTI, Plyn'!F35</f>
        <v>0</v>
      </c>
      <c r="BA58" s="131">
        <f>'300, 800 - ZTI, Plyn'!F36</f>
        <v>0</v>
      </c>
      <c r="BB58" s="131">
        <f>'300, 800 - ZTI, Plyn'!F37</f>
        <v>0</v>
      </c>
      <c r="BC58" s="131">
        <f>'300, 800 - ZTI, Plyn'!F38</f>
        <v>0</v>
      </c>
      <c r="BD58" s="133">
        <f>'300, 800 - ZTI, Plyn'!F39</f>
        <v>0</v>
      </c>
      <c r="BE58" s="4"/>
      <c r="BT58" s="134" t="s">
        <v>88</v>
      </c>
      <c r="BV58" s="134" t="s">
        <v>77</v>
      </c>
      <c r="BW58" s="134" t="s">
        <v>95</v>
      </c>
      <c r="BX58" s="134" t="s">
        <v>83</v>
      </c>
      <c r="CL58" s="134" t="s">
        <v>19</v>
      </c>
    </row>
    <row r="59" s="4" customFormat="1" ht="16.5" customHeight="1">
      <c r="A59" s="125" t="s">
        <v>84</v>
      </c>
      <c r="B59" s="64"/>
      <c r="C59" s="126"/>
      <c r="D59" s="126"/>
      <c r="E59" s="127" t="s">
        <v>96</v>
      </c>
      <c r="F59" s="127"/>
      <c r="G59" s="127"/>
      <c r="H59" s="127"/>
      <c r="I59" s="127"/>
      <c r="J59" s="126"/>
      <c r="K59" s="127" t="s">
        <v>97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'600 - VZT'!J32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87</v>
      </c>
      <c r="AR59" s="66"/>
      <c r="AS59" s="130">
        <v>0</v>
      </c>
      <c r="AT59" s="131">
        <f>ROUND(SUM(AV59:AW59),2)</f>
        <v>0</v>
      </c>
      <c r="AU59" s="132">
        <f>'600 - VZT'!P89</f>
        <v>0</v>
      </c>
      <c r="AV59" s="131">
        <f>'600 - VZT'!J35</f>
        <v>0</v>
      </c>
      <c r="AW59" s="131">
        <f>'600 - VZT'!J36</f>
        <v>0</v>
      </c>
      <c r="AX59" s="131">
        <f>'600 - VZT'!J37</f>
        <v>0</v>
      </c>
      <c r="AY59" s="131">
        <f>'600 - VZT'!J38</f>
        <v>0</v>
      </c>
      <c r="AZ59" s="131">
        <f>'600 - VZT'!F35</f>
        <v>0</v>
      </c>
      <c r="BA59" s="131">
        <f>'600 - VZT'!F36</f>
        <v>0</v>
      </c>
      <c r="BB59" s="131">
        <f>'600 - VZT'!F37</f>
        <v>0</v>
      </c>
      <c r="BC59" s="131">
        <f>'600 - VZT'!F38</f>
        <v>0</v>
      </c>
      <c r="BD59" s="133">
        <f>'600 - VZT'!F39</f>
        <v>0</v>
      </c>
      <c r="BE59" s="4"/>
      <c r="BT59" s="134" t="s">
        <v>88</v>
      </c>
      <c r="BV59" s="134" t="s">
        <v>77</v>
      </c>
      <c r="BW59" s="134" t="s">
        <v>98</v>
      </c>
      <c r="BX59" s="134" t="s">
        <v>83</v>
      </c>
      <c r="CL59" s="134" t="s">
        <v>19</v>
      </c>
    </row>
    <row r="60" s="4" customFormat="1" ht="16.5" customHeight="1">
      <c r="A60" s="125" t="s">
        <v>84</v>
      </c>
      <c r="B60" s="64"/>
      <c r="C60" s="126"/>
      <c r="D60" s="126"/>
      <c r="E60" s="127" t="s">
        <v>99</v>
      </c>
      <c r="F60" s="127"/>
      <c r="G60" s="127"/>
      <c r="H60" s="127"/>
      <c r="I60" s="127"/>
      <c r="J60" s="126"/>
      <c r="K60" s="127" t="s">
        <v>100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'700 - Vytápění'!J32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87</v>
      </c>
      <c r="AR60" s="66"/>
      <c r="AS60" s="130">
        <v>0</v>
      </c>
      <c r="AT60" s="131">
        <f>ROUND(SUM(AV60:AW60),2)</f>
        <v>0</v>
      </c>
      <c r="AU60" s="132">
        <f>'700 - Vytápění'!P92</f>
        <v>0</v>
      </c>
      <c r="AV60" s="131">
        <f>'700 - Vytápění'!J35</f>
        <v>0</v>
      </c>
      <c r="AW60" s="131">
        <f>'700 - Vytápění'!J36</f>
        <v>0</v>
      </c>
      <c r="AX60" s="131">
        <f>'700 - Vytápění'!J37</f>
        <v>0</v>
      </c>
      <c r="AY60" s="131">
        <f>'700 - Vytápění'!J38</f>
        <v>0</v>
      </c>
      <c r="AZ60" s="131">
        <f>'700 - Vytápění'!F35</f>
        <v>0</v>
      </c>
      <c r="BA60" s="131">
        <f>'700 - Vytápění'!F36</f>
        <v>0</v>
      </c>
      <c r="BB60" s="131">
        <f>'700 - Vytápění'!F37</f>
        <v>0</v>
      </c>
      <c r="BC60" s="131">
        <f>'700 - Vytápění'!F38</f>
        <v>0</v>
      </c>
      <c r="BD60" s="133">
        <f>'700 - Vytápění'!F39</f>
        <v>0</v>
      </c>
      <c r="BE60" s="4"/>
      <c r="BT60" s="134" t="s">
        <v>88</v>
      </c>
      <c r="BV60" s="134" t="s">
        <v>77</v>
      </c>
      <c r="BW60" s="134" t="s">
        <v>101</v>
      </c>
      <c r="BX60" s="134" t="s">
        <v>83</v>
      </c>
      <c r="CL60" s="134" t="s">
        <v>19</v>
      </c>
    </row>
    <row r="61" s="7" customFormat="1" ht="16.5" customHeight="1">
      <c r="A61" s="125" t="s">
        <v>84</v>
      </c>
      <c r="B61" s="112"/>
      <c r="C61" s="113"/>
      <c r="D61" s="114" t="s">
        <v>102</v>
      </c>
      <c r="E61" s="114"/>
      <c r="F61" s="114"/>
      <c r="G61" s="114"/>
      <c r="H61" s="114"/>
      <c r="I61" s="115"/>
      <c r="J61" s="114" t="s">
        <v>103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7">
        <f>'VRN - Vedlejší rozpočtové...'!J30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81</v>
      </c>
      <c r="AR61" s="119"/>
      <c r="AS61" s="135">
        <v>0</v>
      </c>
      <c r="AT61" s="136">
        <f>ROUND(SUM(AV61:AW61),2)</f>
        <v>0</v>
      </c>
      <c r="AU61" s="137">
        <f>'VRN - Vedlejší rozpočtové...'!P84</f>
        <v>0</v>
      </c>
      <c r="AV61" s="136">
        <f>'VRN - Vedlejší rozpočtové...'!J33</f>
        <v>0</v>
      </c>
      <c r="AW61" s="136">
        <f>'VRN - Vedlejší rozpočtové...'!J34</f>
        <v>0</v>
      </c>
      <c r="AX61" s="136">
        <f>'VRN - Vedlejší rozpočtové...'!J35</f>
        <v>0</v>
      </c>
      <c r="AY61" s="136">
        <f>'VRN - Vedlejší rozpočtové...'!J36</f>
        <v>0</v>
      </c>
      <c r="AZ61" s="136">
        <f>'VRN - Vedlejší rozpočtové...'!F33</f>
        <v>0</v>
      </c>
      <c r="BA61" s="136">
        <f>'VRN - Vedlejší rozpočtové...'!F34</f>
        <v>0</v>
      </c>
      <c r="BB61" s="136">
        <f>'VRN - Vedlejší rozpočtové...'!F35</f>
        <v>0</v>
      </c>
      <c r="BC61" s="136">
        <f>'VRN - Vedlejší rozpočtové...'!F36</f>
        <v>0</v>
      </c>
      <c r="BD61" s="138">
        <f>'VRN - Vedlejší rozpočtové...'!F37</f>
        <v>0</v>
      </c>
      <c r="BE61" s="7"/>
      <c r="BT61" s="124" t="s">
        <v>82</v>
      </c>
      <c r="BV61" s="124" t="s">
        <v>77</v>
      </c>
      <c r="BW61" s="124" t="s">
        <v>104</v>
      </c>
      <c r="BX61" s="124" t="s">
        <v>5</v>
      </c>
      <c r="CL61" s="124" t="s">
        <v>19</v>
      </c>
      <c r="CM61" s="124" t="s">
        <v>82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f2YM7OQBUSauAiqn25nnx7xrQ3/YL34TV3AeYLoxHSep5d9dbDzXbMQtrqp1eEsXT9EvRnUQGylUNu1Jpdei9Q==" hashValue="aRSWu/UtokvoNw+SwdxvbevAGup089Yr8WEpS6V8lFQ1mA4SrFxLqfLYpcgzzvKCeGUJfVDoGkXek6m7M+5DsA==" algorithmName="SHA-512" password="CC35"/>
  <mergeCells count="6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  <mergeCell ref="E59:I59"/>
    <mergeCell ref="K59:AF59"/>
    <mergeCell ref="E60:I60"/>
    <mergeCell ref="K60:AF60"/>
    <mergeCell ref="D61:H61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54:AM54"/>
    <mergeCell ref="AN54:AP54"/>
  </mergeCells>
  <hyperlinks>
    <hyperlink ref="A56" location="'100 - ASŘ'!C2" display="/"/>
    <hyperlink ref="A57" location="'300, 400, 500 - EL, EK'!C2" display="/"/>
    <hyperlink ref="A58" location="'300, 800 - ZTI, Plyn'!C2" display="/"/>
    <hyperlink ref="A59" location="'600 - VZT'!C2" display="/"/>
    <hyperlink ref="A60" location="'700 - Vytápění'!C2" display="/"/>
    <hyperlink ref="A61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82</v>
      </c>
    </row>
    <row r="4" s="1" customFormat="1" ht="24.96" customHeight="1">
      <c r="B4" s="21"/>
      <c r="D4" s="143" t="s">
        <v>105</v>
      </c>
      <c r="I4" s="139"/>
      <c r="L4" s="21"/>
      <c r="M4" s="144" t="s">
        <v>10</v>
      </c>
      <c r="AT4" s="18" t="s">
        <v>4</v>
      </c>
    </row>
    <row r="5" s="1" customFormat="1" ht="6.96" customHeight="1">
      <c r="B5" s="21"/>
      <c r="I5" s="139"/>
      <c r="L5" s="21"/>
    </row>
    <row r="6" s="1" customFormat="1" ht="12" customHeight="1">
      <c r="B6" s="21"/>
      <c r="D6" s="145" t="s">
        <v>16</v>
      </c>
      <c r="I6" s="139"/>
      <c r="L6" s="21"/>
    </row>
    <row r="7" s="1" customFormat="1" ht="16.5" customHeight="1">
      <c r="B7" s="21"/>
      <c r="E7" s="146" t="str">
        <f>'Rekapitulace stavby'!K6</f>
        <v>Ivanovice na Hané ON - oprava (bytové)</v>
      </c>
      <c r="F7" s="145"/>
      <c r="G7" s="145"/>
      <c r="H7" s="145"/>
      <c r="I7" s="139"/>
      <c r="L7" s="21"/>
    </row>
    <row r="8" s="1" customFormat="1" ht="12" customHeight="1">
      <c r="B8" s="21"/>
      <c r="D8" s="145" t="s">
        <v>106</v>
      </c>
      <c r="I8" s="139"/>
      <c r="L8" s="21"/>
    </row>
    <row r="9" s="2" customFormat="1" ht="16.5" customHeight="1">
      <c r="A9" s="39"/>
      <c r="B9" s="45"/>
      <c r="C9" s="39"/>
      <c r="D9" s="39"/>
      <c r="E9" s="146" t="s">
        <v>107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108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109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50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22</v>
      </c>
      <c r="G14" s="39"/>
      <c r="H14" s="39"/>
      <c r="I14" s="150" t="s">
        <v>23</v>
      </c>
      <c r="J14" s="151" t="str">
        <f>'Rekapitulace stavby'!AN8</f>
        <v>4. 7. 2019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50" t="s">
        <v>26</v>
      </c>
      <c r="J16" s="134" t="s">
        <v>27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50" t="s">
        <v>29</v>
      </c>
      <c r="J17" s="134" t="s">
        <v>30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50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50" t="s">
        <v>29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50" t="s">
        <v>26</v>
      </c>
      <c r="J22" s="134" t="s">
        <v>34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110</v>
      </c>
      <c r="F23" s="39"/>
      <c r="G23" s="39"/>
      <c r="H23" s="39"/>
      <c r="I23" s="150" t="s">
        <v>29</v>
      </c>
      <c r="J23" s="134" t="s">
        <v>36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38</v>
      </c>
      <c r="E25" s="39"/>
      <c r="F25" s="39"/>
      <c r="G25" s="39"/>
      <c r="H25" s="39"/>
      <c r="I25" s="150" t="s">
        <v>26</v>
      </c>
      <c r="J25" s="134" t="str">
        <f>IF('Rekapitulace stavby'!AN19="","",'Rekapitulace stavby'!AN19)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50" t="s">
        <v>29</v>
      </c>
      <c r="J26" s="134" t="str">
        <f>IF('Rekapitulace stavby'!AN20="","",'Rekapitulace stavby'!AN20)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39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9.25" customHeight="1">
      <c r="A29" s="152"/>
      <c r="B29" s="153"/>
      <c r="C29" s="152"/>
      <c r="D29" s="152"/>
      <c r="E29" s="154" t="s">
        <v>40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41</v>
      </c>
      <c r="E32" s="39"/>
      <c r="F32" s="39"/>
      <c r="G32" s="39"/>
      <c r="H32" s="39"/>
      <c r="I32" s="147"/>
      <c r="J32" s="160">
        <f>ROUND(J104,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43</v>
      </c>
      <c r="G34" s="39"/>
      <c r="H34" s="39"/>
      <c r="I34" s="162" t="s">
        <v>42</v>
      </c>
      <c r="J34" s="161" t="s">
        <v>44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45</v>
      </c>
      <c r="E35" s="145" t="s">
        <v>46</v>
      </c>
      <c r="F35" s="164">
        <f>ROUND((SUM(BE104:BE536)),  2)</f>
        <v>0</v>
      </c>
      <c r="G35" s="39"/>
      <c r="H35" s="39"/>
      <c r="I35" s="165">
        <v>0.20999999999999999</v>
      </c>
      <c r="J35" s="164">
        <f>ROUND(((SUM(BE104:BE536))*I35),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47</v>
      </c>
      <c r="F36" s="164">
        <f>ROUND((SUM(BF104:BF536)),  2)</f>
        <v>0</v>
      </c>
      <c r="G36" s="39"/>
      <c r="H36" s="39"/>
      <c r="I36" s="165">
        <v>0.14999999999999999</v>
      </c>
      <c r="J36" s="164">
        <f>ROUND(((SUM(BF104:BF536))*I36),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48</v>
      </c>
      <c r="F37" s="164">
        <f>ROUND((SUM(BG104:BG536)),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49</v>
      </c>
      <c r="F38" s="164">
        <f>ROUND((SUM(BH104:BH536)),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50</v>
      </c>
      <c r="F39" s="164">
        <f>ROUND((SUM(BI104:BI536)),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51</v>
      </c>
      <c r="E41" s="168"/>
      <c r="F41" s="168"/>
      <c r="G41" s="169" t="s">
        <v>52</v>
      </c>
      <c r="H41" s="170" t="s">
        <v>53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80" t="str">
        <f>E7</f>
        <v>Ivanovice na Hané ON - oprava (bytové)</v>
      </c>
      <c r="F50" s="33"/>
      <c r="G50" s="33"/>
      <c r="H50" s="33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106</v>
      </c>
      <c r="D51" s="23"/>
      <c r="E51" s="23"/>
      <c r="F51" s="23"/>
      <c r="G51" s="23"/>
      <c r="H51" s="23"/>
      <c r="I51" s="139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80" t="s">
        <v>107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108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100 - ASŘ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150" t="s">
        <v>23</v>
      </c>
      <c r="J56" s="73" t="str">
        <f>IF(J14="","",J14)</f>
        <v>4. 7. 2019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7.9" customHeight="1">
      <c r="A58" s="39"/>
      <c r="B58" s="40"/>
      <c r="C58" s="33" t="s">
        <v>25</v>
      </c>
      <c r="D58" s="41"/>
      <c r="E58" s="41"/>
      <c r="F58" s="28" t="str">
        <f>E17</f>
        <v>SŽDC, s.o., Dlážděná 1003/7, 11000 Praha-N.Město</v>
      </c>
      <c r="G58" s="41"/>
      <c r="H58" s="41"/>
      <c r="I58" s="150" t="s">
        <v>33</v>
      </c>
      <c r="J58" s="37" t="str">
        <f>E23</f>
        <v>DSK PLAN s.r.o., Staňkova 41, Brno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150" t="s">
        <v>38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81" t="s">
        <v>112</v>
      </c>
      <c r="D61" s="182"/>
      <c r="E61" s="182"/>
      <c r="F61" s="182"/>
      <c r="G61" s="182"/>
      <c r="H61" s="182"/>
      <c r="I61" s="183"/>
      <c r="J61" s="184" t="s">
        <v>113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85" t="s">
        <v>73</v>
      </c>
      <c r="D63" s="41"/>
      <c r="E63" s="41"/>
      <c r="F63" s="41"/>
      <c r="G63" s="41"/>
      <c r="H63" s="41"/>
      <c r="I63" s="147"/>
      <c r="J63" s="103">
        <f>J104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86"/>
      <c r="C64" s="187"/>
      <c r="D64" s="188" t="s">
        <v>115</v>
      </c>
      <c r="E64" s="189"/>
      <c r="F64" s="189"/>
      <c r="G64" s="189"/>
      <c r="H64" s="189"/>
      <c r="I64" s="190"/>
      <c r="J64" s="191">
        <f>J105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3"/>
      <c r="C65" s="126"/>
      <c r="D65" s="194" t="s">
        <v>116</v>
      </c>
      <c r="E65" s="195"/>
      <c r="F65" s="195"/>
      <c r="G65" s="195"/>
      <c r="H65" s="195"/>
      <c r="I65" s="196"/>
      <c r="J65" s="197">
        <f>J106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3"/>
      <c r="C66" s="126"/>
      <c r="D66" s="194" t="s">
        <v>117</v>
      </c>
      <c r="E66" s="195"/>
      <c r="F66" s="195"/>
      <c r="G66" s="195"/>
      <c r="H66" s="195"/>
      <c r="I66" s="196"/>
      <c r="J66" s="197">
        <f>J120</f>
        <v>0</v>
      </c>
      <c r="K66" s="126"/>
      <c r="L66" s="19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3"/>
      <c r="C67" s="126"/>
      <c r="D67" s="194" t="s">
        <v>118</v>
      </c>
      <c r="E67" s="195"/>
      <c r="F67" s="195"/>
      <c r="G67" s="195"/>
      <c r="H67" s="195"/>
      <c r="I67" s="196"/>
      <c r="J67" s="197">
        <f>J127</f>
        <v>0</v>
      </c>
      <c r="K67" s="126"/>
      <c r="L67" s="19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3"/>
      <c r="C68" s="126"/>
      <c r="D68" s="194" t="s">
        <v>119</v>
      </c>
      <c r="E68" s="195"/>
      <c r="F68" s="195"/>
      <c r="G68" s="195"/>
      <c r="H68" s="195"/>
      <c r="I68" s="196"/>
      <c r="J68" s="197">
        <f>J174</f>
        <v>0</v>
      </c>
      <c r="K68" s="126"/>
      <c r="L68" s="19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3"/>
      <c r="C69" s="126"/>
      <c r="D69" s="194" t="s">
        <v>120</v>
      </c>
      <c r="E69" s="195"/>
      <c r="F69" s="195"/>
      <c r="G69" s="195"/>
      <c r="H69" s="195"/>
      <c r="I69" s="196"/>
      <c r="J69" s="197">
        <f>J265</f>
        <v>0</v>
      </c>
      <c r="K69" s="126"/>
      <c r="L69" s="19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3"/>
      <c r="C70" s="126"/>
      <c r="D70" s="194" t="s">
        <v>121</v>
      </c>
      <c r="E70" s="195"/>
      <c r="F70" s="195"/>
      <c r="G70" s="195"/>
      <c r="H70" s="195"/>
      <c r="I70" s="196"/>
      <c r="J70" s="197">
        <f>J273</f>
        <v>0</v>
      </c>
      <c r="K70" s="126"/>
      <c r="L70" s="19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86"/>
      <c r="C71" s="187"/>
      <c r="D71" s="188" t="s">
        <v>122</v>
      </c>
      <c r="E71" s="189"/>
      <c r="F71" s="189"/>
      <c r="G71" s="189"/>
      <c r="H71" s="189"/>
      <c r="I71" s="190"/>
      <c r="J71" s="191">
        <f>J275</f>
        <v>0</v>
      </c>
      <c r="K71" s="187"/>
      <c r="L71" s="19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93"/>
      <c r="C72" s="126"/>
      <c r="D72" s="194" t="s">
        <v>123</v>
      </c>
      <c r="E72" s="195"/>
      <c r="F72" s="195"/>
      <c r="G72" s="195"/>
      <c r="H72" s="195"/>
      <c r="I72" s="196"/>
      <c r="J72" s="197">
        <f>J276</f>
        <v>0</v>
      </c>
      <c r="K72" s="126"/>
      <c r="L72" s="19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3"/>
      <c r="C73" s="126"/>
      <c r="D73" s="194" t="s">
        <v>124</v>
      </c>
      <c r="E73" s="195"/>
      <c r="F73" s="195"/>
      <c r="G73" s="195"/>
      <c r="H73" s="195"/>
      <c r="I73" s="196"/>
      <c r="J73" s="197">
        <f>J302</f>
        <v>0</v>
      </c>
      <c r="K73" s="126"/>
      <c r="L73" s="19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3"/>
      <c r="C74" s="126"/>
      <c r="D74" s="194" t="s">
        <v>125</v>
      </c>
      <c r="E74" s="195"/>
      <c r="F74" s="195"/>
      <c r="G74" s="195"/>
      <c r="H74" s="195"/>
      <c r="I74" s="196"/>
      <c r="J74" s="197">
        <f>J322</f>
        <v>0</v>
      </c>
      <c r="K74" s="126"/>
      <c r="L74" s="19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3"/>
      <c r="C75" s="126"/>
      <c r="D75" s="194" t="s">
        <v>126</v>
      </c>
      <c r="E75" s="195"/>
      <c r="F75" s="195"/>
      <c r="G75" s="195"/>
      <c r="H75" s="195"/>
      <c r="I75" s="196"/>
      <c r="J75" s="197">
        <f>J331</f>
        <v>0</v>
      </c>
      <c r="K75" s="126"/>
      <c r="L75" s="19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3"/>
      <c r="C76" s="126"/>
      <c r="D76" s="194" t="s">
        <v>127</v>
      </c>
      <c r="E76" s="195"/>
      <c r="F76" s="195"/>
      <c r="G76" s="195"/>
      <c r="H76" s="195"/>
      <c r="I76" s="196"/>
      <c r="J76" s="197">
        <f>J387</f>
        <v>0</v>
      </c>
      <c r="K76" s="126"/>
      <c r="L76" s="19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3"/>
      <c r="C77" s="126"/>
      <c r="D77" s="194" t="s">
        <v>128</v>
      </c>
      <c r="E77" s="195"/>
      <c r="F77" s="195"/>
      <c r="G77" s="195"/>
      <c r="H77" s="195"/>
      <c r="I77" s="196"/>
      <c r="J77" s="197">
        <f>J418</f>
        <v>0</v>
      </c>
      <c r="K77" s="126"/>
      <c r="L77" s="19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3"/>
      <c r="C78" s="126"/>
      <c r="D78" s="194" t="s">
        <v>129</v>
      </c>
      <c r="E78" s="195"/>
      <c r="F78" s="195"/>
      <c r="G78" s="195"/>
      <c r="H78" s="195"/>
      <c r="I78" s="196"/>
      <c r="J78" s="197">
        <f>J457</f>
        <v>0</v>
      </c>
      <c r="K78" s="126"/>
      <c r="L78" s="19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3"/>
      <c r="C79" s="126"/>
      <c r="D79" s="194" t="s">
        <v>130</v>
      </c>
      <c r="E79" s="195"/>
      <c r="F79" s="195"/>
      <c r="G79" s="195"/>
      <c r="H79" s="195"/>
      <c r="I79" s="196"/>
      <c r="J79" s="197">
        <f>J483</f>
        <v>0</v>
      </c>
      <c r="K79" s="126"/>
      <c r="L79" s="19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93"/>
      <c r="C80" s="126"/>
      <c r="D80" s="194" t="s">
        <v>131</v>
      </c>
      <c r="E80" s="195"/>
      <c r="F80" s="195"/>
      <c r="G80" s="195"/>
      <c r="H80" s="195"/>
      <c r="I80" s="196"/>
      <c r="J80" s="197">
        <f>J488</f>
        <v>0</v>
      </c>
      <c r="K80" s="126"/>
      <c r="L80" s="19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93"/>
      <c r="C81" s="126"/>
      <c r="D81" s="194" t="s">
        <v>132</v>
      </c>
      <c r="E81" s="195"/>
      <c r="F81" s="195"/>
      <c r="G81" s="195"/>
      <c r="H81" s="195"/>
      <c r="I81" s="196"/>
      <c r="J81" s="197">
        <f>J522</f>
        <v>0</v>
      </c>
      <c r="K81" s="126"/>
      <c r="L81" s="19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93"/>
      <c r="C82" s="126"/>
      <c r="D82" s="194" t="s">
        <v>133</v>
      </c>
      <c r="E82" s="195"/>
      <c r="F82" s="195"/>
      <c r="G82" s="195"/>
      <c r="H82" s="195"/>
      <c r="I82" s="196"/>
      <c r="J82" s="197">
        <f>J526</f>
        <v>0</v>
      </c>
      <c r="K82" s="126"/>
      <c r="L82" s="19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9"/>
      <c r="B83" s="40"/>
      <c r="C83" s="41"/>
      <c r="D83" s="41"/>
      <c r="E83" s="41"/>
      <c r="F83" s="41"/>
      <c r="G83" s="41"/>
      <c r="H83" s="41"/>
      <c r="I83" s="147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60"/>
      <c r="C84" s="61"/>
      <c r="D84" s="61"/>
      <c r="E84" s="61"/>
      <c r="F84" s="61"/>
      <c r="G84" s="61"/>
      <c r="H84" s="61"/>
      <c r="I84" s="176"/>
      <c r="J84" s="61"/>
      <c r="K84" s="6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8" s="2" customFormat="1" ht="6.96" customHeight="1">
      <c r="A88" s="39"/>
      <c r="B88" s="62"/>
      <c r="C88" s="63"/>
      <c r="D88" s="63"/>
      <c r="E88" s="63"/>
      <c r="F88" s="63"/>
      <c r="G88" s="63"/>
      <c r="H88" s="63"/>
      <c r="I88" s="179"/>
      <c r="J88" s="63"/>
      <c r="K88" s="63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4.96" customHeight="1">
      <c r="A89" s="39"/>
      <c r="B89" s="40"/>
      <c r="C89" s="24" t="s">
        <v>134</v>
      </c>
      <c r="D89" s="41"/>
      <c r="E89" s="41"/>
      <c r="F89" s="41"/>
      <c r="G89" s="41"/>
      <c r="H89" s="41"/>
      <c r="I89" s="147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7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16</v>
      </c>
      <c r="D91" s="41"/>
      <c r="E91" s="41"/>
      <c r="F91" s="41"/>
      <c r="G91" s="41"/>
      <c r="H91" s="41"/>
      <c r="I91" s="147"/>
      <c r="J91" s="41"/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180" t="str">
        <f>E7</f>
        <v>Ivanovice na Hané ON - oprava (bytové)</v>
      </c>
      <c r="F92" s="33"/>
      <c r="G92" s="33"/>
      <c r="H92" s="33"/>
      <c r="I92" s="147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" customFormat="1" ht="12" customHeight="1">
      <c r="B93" s="22"/>
      <c r="C93" s="33" t="s">
        <v>106</v>
      </c>
      <c r="D93" s="23"/>
      <c r="E93" s="23"/>
      <c r="F93" s="23"/>
      <c r="G93" s="23"/>
      <c r="H93" s="23"/>
      <c r="I93" s="139"/>
      <c r="J93" s="23"/>
      <c r="K93" s="23"/>
      <c r="L93" s="21"/>
    </row>
    <row r="94" s="2" customFormat="1" ht="16.5" customHeight="1">
      <c r="A94" s="39"/>
      <c r="B94" s="40"/>
      <c r="C94" s="41"/>
      <c r="D94" s="41"/>
      <c r="E94" s="180" t="s">
        <v>107</v>
      </c>
      <c r="F94" s="41"/>
      <c r="G94" s="41"/>
      <c r="H94" s="41"/>
      <c r="I94" s="147"/>
      <c r="J94" s="41"/>
      <c r="K94" s="41"/>
      <c r="L94" s="148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108</v>
      </c>
      <c r="D95" s="41"/>
      <c r="E95" s="41"/>
      <c r="F95" s="41"/>
      <c r="G95" s="41"/>
      <c r="H95" s="41"/>
      <c r="I95" s="147"/>
      <c r="J95" s="41"/>
      <c r="K95" s="41"/>
      <c r="L95" s="148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70" t="str">
        <f>E11</f>
        <v>100 - ASŘ</v>
      </c>
      <c r="F96" s="41"/>
      <c r="G96" s="41"/>
      <c r="H96" s="41"/>
      <c r="I96" s="147"/>
      <c r="J96" s="41"/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147"/>
      <c r="J97" s="41"/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21</v>
      </c>
      <c r="D98" s="41"/>
      <c r="E98" s="41"/>
      <c r="F98" s="28" t="str">
        <f>F14</f>
        <v xml:space="preserve"> </v>
      </c>
      <c r="G98" s="41"/>
      <c r="H98" s="41"/>
      <c r="I98" s="150" t="s">
        <v>23</v>
      </c>
      <c r="J98" s="73" t="str">
        <f>IF(J14="","",J14)</f>
        <v>4. 7. 2019</v>
      </c>
      <c r="K98" s="41"/>
      <c r="L98" s="14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147"/>
      <c r="J99" s="41"/>
      <c r="K99" s="41"/>
      <c r="L99" s="14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7.9" customHeight="1">
      <c r="A100" s="39"/>
      <c r="B100" s="40"/>
      <c r="C100" s="33" t="s">
        <v>25</v>
      </c>
      <c r="D100" s="41"/>
      <c r="E100" s="41"/>
      <c r="F100" s="28" t="str">
        <f>E17</f>
        <v>SŽDC, s.o., Dlážděná 1003/7, 11000 Praha-N.Město</v>
      </c>
      <c r="G100" s="41"/>
      <c r="H100" s="41"/>
      <c r="I100" s="150" t="s">
        <v>33</v>
      </c>
      <c r="J100" s="37" t="str">
        <f>E23</f>
        <v>DSK PLAN s.r.o., Staňkova 41, Brno</v>
      </c>
      <c r="K100" s="41"/>
      <c r="L100" s="148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5.15" customHeight="1">
      <c r="A101" s="39"/>
      <c r="B101" s="40"/>
      <c r="C101" s="33" t="s">
        <v>31</v>
      </c>
      <c r="D101" s="41"/>
      <c r="E101" s="41"/>
      <c r="F101" s="28" t="str">
        <f>IF(E20="","",E20)</f>
        <v>Vyplň údaj</v>
      </c>
      <c r="G101" s="41"/>
      <c r="H101" s="41"/>
      <c r="I101" s="150" t="s">
        <v>38</v>
      </c>
      <c r="J101" s="37" t="str">
        <f>E26</f>
        <v xml:space="preserve"> </v>
      </c>
      <c r="K101" s="41"/>
      <c r="L101" s="148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0.32" customHeight="1">
      <c r="A102" s="39"/>
      <c r="B102" s="40"/>
      <c r="C102" s="41"/>
      <c r="D102" s="41"/>
      <c r="E102" s="41"/>
      <c r="F102" s="41"/>
      <c r="G102" s="41"/>
      <c r="H102" s="41"/>
      <c r="I102" s="147"/>
      <c r="J102" s="41"/>
      <c r="K102" s="41"/>
      <c r="L102" s="148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11" customFormat="1" ht="29.28" customHeight="1">
      <c r="A103" s="199"/>
      <c r="B103" s="200"/>
      <c r="C103" s="201" t="s">
        <v>135</v>
      </c>
      <c r="D103" s="202" t="s">
        <v>60</v>
      </c>
      <c r="E103" s="202" t="s">
        <v>56</v>
      </c>
      <c r="F103" s="202" t="s">
        <v>57</v>
      </c>
      <c r="G103" s="202" t="s">
        <v>136</v>
      </c>
      <c r="H103" s="202" t="s">
        <v>137</v>
      </c>
      <c r="I103" s="203" t="s">
        <v>138</v>
      </c>
      <c r="J103" s="202" t="s">
        <v>113</v>
      </c>
      <c r="K103" s="204" t="s">
        <v>139</v>
      </c>
      <c r="L103" s="205"/>
      <c r="M103" s="93" t="s">
        <v>19</v>
      </c>
      <c r="N103" s="94" t="s">
        <v>45</v>
      </c>
      <c r="O103" s="94" t="s">
        <v>140</v>
      </c>
      <c r="P103" s="94" t="s">
        <v>141</v>
      </c>
      <c r="Q103" s="94" t="s">
        <v>142</v>
      </c>
      <c r="R103" s="94" t="s">
        <v>143</v>
      </c>
      <c r="S103" s="94" t="s">
        <v>144</v>
      </c>
      <c r="T103" s="95" t="s">
        <v>145</v>
      </c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/>
    </row>
    <row r="104" s="2" customFormat="1" ht="22.8" customHeight="1">
      <c r="A104" s="39"/>
      <c r="B104" s="40"/>
      <c r="C104" s="100" t="s">
        <v>146</v>
      </c>
      <c r="D104" s="41"/>
      <c r="E104" s="41"/>
      <c r="F104" s="41"/>
      <c r="G104" s="41"/>
      <c r="H104" s="41"/>
      <c r="I104" s="147"/>
      <c r="J104" s="206">
        <f>BK104</f>
        <v>0</v>
      </c>
      <c r="K104" s="41"/>
      <c r="L104" s="45"/>
      <c r="M104" s="96"/>
      <c r="N104" s="207"/>
      <c r="O104" s="97"/>
      <c r="P104" s="208">
        <f>P105+P275</f>
        <v>0</v>
      </c>
      <c r="Q104" s="97"/>
      <c r="R104" s="208">
        <f>R105+R275</f>
        <v>46.03870981</v>
      </c>
      <c r="S104" s="97"/>
      <c r="T104" s="209">
        <f>T105+T275</f>
        <v>124.8306264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74</v>
      </c>
      <c r="AU104" s="18" t="s">
        <v>114</v>
      </c>
      <c r="BK104" s="210">
        <f>BK105+BK275</f>
        <v>0</v>
      </c>
    </row>
    <row r="105" s="12" customFormat="1" ht="25.92" customHeight="1">
      <c r="A105" s="12"/>
      <c r="B105" s="211"/>
      <c r="C105" s="212"/>
      <c r="D105" s="213" t="s">
        <v>74</v>
      </c>
      <c r="E105" s="214" t="s">
        <v>147</v>
      </c>
      <c r="F105" s="214" t="s">
        <v>148</v>
      </c>
      <c r="G105" s="212"/>
      <c r="H105" s="212"/>
      <c r="I105" s="215"/>
      <c r="J105" s="216">
        <f>BK105</f>
        <v>0</v>
      </c>
      <c r="K105" s="212"/>
      <c r="L105" s="217"/>
      <c r="M105" s="218"/>
      <c r="N105" s="219"/>
      <c r="O105" s="219"/>
      <c r="P105" s="220">
        <f>P106+P120+P127+P174+P265+P273</f>
        <v>0</v>
      </c>
      <c r="Q105" s="219"/>
      <c r="R105" s="220">
        <f>R106+R120+R127+R174+R265+R273</f>
        <v>34.445908749999994</v>
      </c>
      <c r="S105" s="219"/>
      <c r="T105" s="221">
        <f>T106+T120+T127+T174+T265+T273</f>
        <v>120.16479800000001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2" t="s">
        <v>82</v>
      </c>
      <c r="AT105" s="223" t="s">
        <v>74</v>
      </c>
      <c r="AU105" s="223" t="s">
        <v>75</v>
      </c>
      <c r="AY105" s="222" t="s">
        <v>149</v>
      </c>
      <c r="BK105" s="224">
        <f>BK106+BK120+BK127+BK174+BK265+BK273</f>
        <v>0</v>
      </c>
    </row>
    <row r="106" s="12" customFormat="1" ht="22.8" customHeight="1">
      <c r="A106" s="12"/>
      <c r="B106" s="211"/>
      <c r="C106" s="212"/>
      <c r="D106" s="213" t="s">
        <v>74</v>
      </c>
      <c r="E106" s="225" t="s">
        <v>150</v>
      </c>
      <c r="F106" s="225" t="s">
        <v>151</v>
      </c>
      <c r="G106" s="212"/>
      <c r="H106" s="212"/>
      <c r="I106" s="215"/>
      <c r="J106" s="226">
        <f>BK106</f>
        <v>0</v>
      </c>
      <c r="K106" s="212"/>
      <c r="L106" s="217"/>
      <c r="M106" s="218"/>
      <c r="N106" s="219"/>
      <c r="O106" s="219"/>
      <c r="P106" s="220">
        <f>SUM(P107:P119)</f>
        <v>0</v>
      </c>
      <c r="Q106" s="219"/>
      <c r="R106" s="220">
        <f>SUM(R107:R119)</f>
        <v>13.918110219999999</v>
      </c>
      <c r="S106" s="219"/>
      <c r="T106" s="221">
        <f>SUM(T107:T119)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22" t="s">
        <v>82</v>
      </c>
      <c r="AT106" s="223" t="s">
        <v>74</v>
      </c>
      <c r="AU106" s="223" t="s">
        <v>82</v>
      </c>
      <c r="AY106" s="222" t="s">
        <v>149</v>
      </c>
      <c r="BK106" s="224">
        <f>SUM(BK107:BK119)</f>
        <v>0</v>
      </c>
    </row>
    <row r="107" s="2" customFormat="1" ht="36" customHeight="1">
      <c r="A107" s="39"/>
      <c r="B107" s="40"/>
      <c r="C107" s="227" t="s">
        <v>82</v>
      </c>
      <c r="D107" s="227" t="s">
        <v>152</v>
      </c>
      <c r="E107" s="228" t="s">
        <v>153</v>
      </c>
      <c r="F107" s="229" t="s">
        <v>154</v>
      </c>
      <c r="G107" s="230" t="s">
        <v>155</v>
      </c>
      <c r="H107" s="231">
        <v>4.21</v>
      </c>
      <c r="I107" s="232"/>
      <c r="J107" s="233">
        <f>ROUND(I107*H107,2)</f>
        <v>0</v>
      </c>
      <c r="K107" s="229" t="s">
        <v>156</v>
      </c>
      <c r="L107" s="45"/>
      <c r="M107" s="234" t="s">
        <v>19</v>
      </c>
      <c r="N107" s="235" t="s">
        <v>47</v>
      </c>
      <c r="O107" s="85"/>
      <c r="P107" s="236">
        <f>O107*H107</f>
        <v>0</v>
      </c>
      <c r="Q107" s="236">
        <v>1.8775</v>
      </c>
      <c r="R107" s="236">
        <f>Q107*H107</f>
        <v>7.9042749999999993</v>
      </c>
      <c r="S107" s="236">
        <v>0</v>
      </c>
      <c r="T107" s="23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8" t="s">
        <v>157</v>
      </c>
      <c r="AT107" s="238" t="s">
        <v>152</v>
      </c>
      <c r="AU107" s="238" t="s">
        <v>88</v>
      </c>
      <c r="AY107" s="18" t="s">
        <v>149</v>
      </c>
      <c r="BE107" s="239">
        <f>IF(N107="základní",J107,0)</f>
        <v>0</v>
      </c>
      <c r="BF107" s="239">
        <f>IF(N107="snížená",J107,0)</f>
        <v>0</v>
      </c>
      <c r="BG107" s="239">
        <f>IF(N107="zákl. přenesená",J107,0)</f>
        <v>0</v>
      </c>
      <c r="BH107" s="239">
        <f>IF(N107="sníž. přenesená",J107,0)</f>
        <v>0</v>
      </c>
      <c r="BI107" s="239">
        <f>IF(N107="nulová",J107,0)</f>
        <v>0</v>
      </c>
      <c r="BJ107" s="18" t="s">
        <v>88</v>
      </c>
      <c r="BK107" s="239">
        <f>ROUND(I107*H107,2)</f>
        <v>0</v>
      </c>
      <c r="BL107" s="18" t="s">
        <v>157</v>
      </c>
      <c r="BM107" s="238" t="s">
        <v>158</v>
      </c>
    </row>
    <row r="108" s="13" customFormat="1">
      <c r="A108" s="13"/>
      <c r="B108" s="240"/>
      <c r="C108" s="241"/>
      <c r="D108" s="242" t="s">
        <v>159</v>
      </c>
      <c r="E108" s="243" t="s">
        <v>19</v>
      </c>
      <c r="F108" s="244" t="s">
        <v>160</v>
      </c>
      <c r="G108" s="241"/>
      <c r="H108" s="245">
        <v>0.86099999999999999</v>
      </c>
      <c r="I108" s="246"/>
      <c r="J108" s="241"/>
      <c r="K108" s="241"/>
      <c r="L108" s="247"/>
      <c r="M108" s="248"/>
      <c r="N108" s="249"/>
      <c r="O108" s="249"/>
      <c r="P108" s="249"/>
      <c r="Q108" s="249"/>
      <c r="R108" s="249"/>
      <c r="S108" s="249"/>
      <c r="T108" s="25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1" t="s">
        <v>159</v>
      </c>
      <c r="AU108" s="251" t="s">
        <v>88</v>
      </c>
      <c r="AV108" s="13" t="s">
        <v>88</v>
      </c>
      <c r="AW108" s="13" t="s">
        <v>37</v>
      </c>
      <c r="AX108" s="13" t="s">
        <v>75</v>
      </c>
      <c r="AY108" s="251" t="s">
        <v>149</v>
      </c>
    </row>
    <row r="109" s="13" customFormat="1">
      <c r="A109" s="13"/>
      <c r="B109" s="240"/>
      <c r="C109" s="241"/>
      <c r="D109" s="242" t="s">
        <v>159</v>
      </c>
      <c r="E109" s="243" t="s">
        <v>19</v>
      </c>
      <c r="F109" s="244" t="s">
        <v>161</v>
      </c>
      <c r="G109" s="241"/>
      <c r="H109" s="245">
        <v>2.4420000000000002</v>
      </c>
      <c r="I109" s="246"/>
      <c r="J109" s="241"/>
      <c r="K109" s="241"/>
      <c r="L109" s="247"/>
      <c r="M109" s="248"/>
      <c r="N109" s="249"/>
      <c r="O109" s="249"/>
      <c r="P109" s="249"/>
      <c r="Q109" s="249"/>
      <c r="R109" s="249"/>
      <c r="S109" s="249"/>
      <c r="T109" s="25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1" t="s">
        <v>159</v>
      </c>
      <c r="AU109" s="251" t="s">
        <v>88</v>
      </c>
      <c r="AV109" s="13" t="s">
        <v>88</v>
      </c>
      <c r="AW109" s="13" t="s">
        <v>37</v>
      </c>
      <c r="AX109" s="13" t="s">
        <v>75</v>
      </c>
      <c r="AY109" s="251" t="s">
        <v>149</v>
      </c>
    </row>
    <row r="110" s="13" customFormat="1">
      <c r="A110" s="13"/>
      <c r="B110" s="240"/>
      <c r="C110" s="241"/>
      <c r="D110" s="242" t="s">
        <v>159</v>
      </c>
      <c r="E110" s="243" t="s">
        <v>19</v>
      </c>
      <c r="F110" s="244" t="s">
        <v>162</v>
      </c>
      <c r="G110" s="241"/>
      <c r="H110" s="245">
        <v>0.90700000000000003</v>
      </c>
      <c r="I110" s="246"/>
      <c r="J110" s="241"/>
      <c r="K110" s="241"/>
      <c r="L110" s="247"/>
      <c r="M110" s="248"/>
      <c r="N110" s="249"/>
      <c r="O110" s="249"/>
      <c r="P110" s="249"/>
      <c r="Q110" s="249"/>
      <c r="R110" s="249"/>
      <c r="S110" s="249"/>
      <c r="T110" s="25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1" t="s">
        <v>159</v>
      </c>
      <c r="AU110" s="251" t="s">
        <v>88</v>
      </c>
      <c r="AV110" s="13" t="s">
        <v>88</v>
      </c>
      <c r="AW110" s="13" t="s">
        <v>37</v>
      </c>
      <c r="AX110" s="13" t="s">
        <v>75</v>
      </c>
      <c r="AY110" s="251" t="s">
        <v>149</v>
      </c>
    </row>
    <row r="111" s="14" customFormat="1">
      <c r="A111" s="14"/>
      <c r="B111" s="252"/>
      <c r="C111" s="253"/>
      <c r="D111" s="242" t="s">
        <v>159</v>
      </c>
      <c r="E111" s="254" t="s">
        <v>19</v>
      </c>
      <c r="F111" s="255" t="s">
        <v>163</v>
      </c>
      <c r="G111" s="253"/>
      <c r="H111" s="256">
        <v>4.21</v>
      </c>
      <c r="I111" s="257"/>
      <c r="J111" s="253"/>
      <c r="K111" s="253"/>
      <c r="L111" s="258"/>
      <c r="M111" s="259"/>
      <c r="N111" s="260"/>
      <c r="O111" s="260"/>
      <c r="P111" s="260"/>
      <c r="Q111" s="260"/>
      <c r="R111" s="260"/>
      <c r="S111" s="260"/>
      <c r="T111" s="26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2" t="s">
        <v>159</v>
      </c>
      <c r="AU111" s="262" t="s">
        <v>88</v>
      </c>
      <c r="AV111" s="14" t="s">
        <v>157</v>
      </c>
      <c r="AW111" s="14" t="s">
        <v>37</v>
      </c>
      <c r="AX111" s="14" t="s">
        <v>82</v>
      </c>
      <c r="AY111" s="262" t="s">
        <v>149</v>
      </c>
    </row>
    <row r="112" s="2" customFormat="1" ht="36" customHeight="1">
      <c r="A112" s="39"/>
      <c r="B112" s="40"/>
      <c r="C112" s="227" t="s">
        <v>88</v>
      </c>
      <c r="D112" s="227" t="s">
        <v>152</v>
      </c>
      <c r="E112" s="228" t="s">
        <v>164</v>
      </c>
      <c r="F112" s="229" t="s">
        <v>165</v>
      </c>
      <c r="G112" s="230" t="s">
        <v>166</v>
      </c>
      <c r="H112" s="231">
        <v>22.800000000000001</v>
      </c>
      <c r="I112" s="232"/>
      <c r="J112" s="233">
        <f>ROUND(I112*H112,2)</f>
        <v>0</v>
      </c>
      <c r="K112" s="229" t="s">
        <v>156</v>
      </c>
      <c r="L112" s="45"/>
      <c r="M112" s="234" t="s">
        <v>19</v>
      </c>
      <c r="N112" s="235" t="s">
        <v>47</v>
      </c>
      <c r="O112" s="85"/>
      <c r="P112" s="236">
        <f>O112*H112</f>
        <v>0</v>
      </c>
      <c r="Q112" s="236">
        <v>0.25933</v>
      </c>
      <c r="R112" s="236">
        <f>Q112*H112</f>
        <v>5.9127239999999999</v>
      </c>
      <c r="S112" s="236">
        <v>0</v>
      </c>
      <c r="T112" s="23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38" t="s">
        <v>157</v>
      </c>
      <c r="AT112" s="238" t="s">
        <v>152</v>
      </c>
      <c r="AU112" s="238" t="s">
        <v>88</v>
      </c>
      <c r="AY112" s="18" t="s">
        <v>149</v>
      </c>
      <c r="BE112" s="239">
        <f>IF(N112="základní",J112,0)</f>
        <v>0</v>
      </c>
      <c r="BF112" s="239">
        <f>IF(N112="snížená",J112,0)</f>
        <v>0</v>
      </c>
      <c r="BG112" s="239">
        <f>IF(N112="zákl. přenesená",J112,0)</f>
        <v>0</v>
      </c>
      <c r="BH112" s="239">
        <f>IF(N112="sníž. přenesená",J112,0)</f>
        <v>0</v>
      </c>
      <c r="BI112" s="239">
        <f>IF(N112="nulová",J112,0)</f>
        <v>0</v>
      </c>
      <c r="BJ112" s="18" t="s">
        <v>88</v>
      </c>
      <c r="BK112" s="239">
        <f>ROUND(I112*H112,2)</f>
        <v>0</v>
      </c>
      <c r="BL112" s="18" t="s">
        <v>157</v>
      </c>
      <c r="BM112" s="238" t="s">
        <v>167</v>
      </c>
    </row>
    <row r="113" s="13" customFormat="1">
      <c r="A113" s="13"/>
      <c r="B113" s="240"/>
      <c r="C113" s="241"/>
      <c r="D113" s="242" t="s">
        <v>159</v>
      </c>
      <c r="E113" s="243" t="s">
        <v>19</v>
      </c>
      <c r="F113" s="244" t="s">
        <v>168</v>
      </c>
      <c r="G113" s="241"/>
      <c r="H113" s="245">
        <v>22.800000000000001</v>
      </c>
      <c r="I113" s="246"/>
      <c r="J113" s="241"/>
      <c r="K113" s="241"/>
      <c r="L113" s="247"/>
      <c r="M113" s="248"/>
      <c r="N113" s="249"/>
      <c r="O113" s="249"/>
      <c r="P113" s="249"/>
      <c r="Q113" s="249"/>
      <c r="R113" s="249"/>
      <c r="S113" s="249"/>
      <c r="T113" s="25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1" t="s">
        <v>159</v>
      </c>
      <c r="AU113" s="251" t="s">
        <v>88</v>
      </c>
      <c r="AV113" s="13" t="s">
        <v>88</v>
      </c>
      <c r="AW113" s="13" t="s">
        <v>37</v>
      </c>
      <c r="AX113" s="13" t="s">
        <v>82</v>
      </c>
      <c r="AY113" s="251" t="s">
        <v>149</v>
      </c>
    </row>
    <row r="114" s="2" customFormat="1" ht="24" customHeight="1">
      <c r="A114" s="39"/>
      <c r="B114" s="40"/>
      <c r="C114" s="227" t="s">
        <v>150</v>
      </c>
      <c r="D114" s="227" t="s">
        <v>152</v>
      </c>
      <c r="E114" s="228" t="s">
        <v>169</v>
      </c>
      <c r="F114" s="229" t="s">
        <v>170</v>
      </c>
      <c r="G114" s="230" t="s">
        <v>155</v>
      </c>
      <c r="H114" s="231">
        <v>0.021000000000000001</v>
      </c>
      <c r="I114" s="232"/>
      <c r="J114" s="233">
        <f>ROUND(I114*H114,2)</f>
        <v>0</v>
      </c>
      <c r="K114" s="229" t="s">
        <v>156</v>
      </c>
      <c r="L114" s="45"/>
      <c r="M114" s="234" t="s">
        <v>19</v>
      </c>
      <c r="N114" s="235" t="s">
        <v>47</v>
      </c>
      <c r="O114" s="85"/>
      <c r="P114" s="236">
        <f>O114*H114</f>
        <v>0</v>
      </c>
      <c r="Q114" s="236">
        <v>1.94302</v>
      </c>
      <c r="R114" s="236">
        <f>Q114*H114</f>
        <v>0.04080342</v>
      </c>
      <c r="S114" s="236">
        <v>0</v>
      </c>
      <c r="T114" s="23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8" t="s">
        <v>157</v>
      </c>
      <c r="AT114" s="238" t="s">
        <v>152</v>
      </c>
      <c r="AU114" s="238" t="s">
        <v>88</v>
      </c>
      <c r="AY114" s="18" t="s">
        <v>149</v>
      </c>
      <c r="BE114" s="239">
        <f>IF(N114="základní",J114,0)</f>
        <v>0</v>
      </c>
      <c r="BF114" s="239">
        <f>IF(N114="snížená",J114,0)</f>
        <v>0</v>
      </c>
      <c r="BG114" s="239">
        <f>IF(N114="zákl. přenesená",J114,0)</f>
        <v>0</v>
      </c>
      <c r="BH114" s="239">
        <f>IF(N114="sníž. přenesená",J114,0)</f>
        <v>0</v>
      </c>
      <c r="BI114" s="239">
        <f>IF(N114="nulová",J114,0)</f>
        <v>0</v>
      </c>
      <c r="BJ114" s="18" t="s">
        <v>88</v>
      </c>
      <c r="BK114" s="239">
        <f>ROUND(I114*H114,2)</f>
        <v>0</v>
      </c>
      <c r="BL114" s="18" t="s">
        <v>157</v>
      </c>
      <c r="BM114" s="238" t="s">
        <v>171</v>
      </c>
    </row>
    <row r="115" s="13" customFormat="1">
      <c r="A115" s="13"/>
      <c r="B115" s="240"/>
      <c r="C115" s="241"/>
      <c r="D115" s="242" t="s">
        <v>159</v>
      </c>
      <c r="E115" s="243" t="s">
        <v>19</v>
      </c>
      <c r="F115" s="244" t="s">
        <v>172</v>
      </c>
      <c r="G115" s="241"/>
      <c r="H115" s="245">
        <v>0.021000000000000001</v>
      </c>
      <c r="I115" s="246"/>
      <c r="J115" s="241"/>
      <c r="K115" s="241"/>
      <c r="L115" s="247"/>
      <c r="M115" s="248"/>
      <c r="N115" s="249"/>
      <c r="O115" s="249"/>
      <c r="P115" s="249"/>
      <c r="Q115" s="249"/>
      <c r="R115" s="249"/>
      <c r="S115" s="249"/>
      <c r="T115" s="25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1" t="s">
        <v>159</v>
      </c>
      <c r="AU115" s="251" t="s">
        <v>88</v>
      </c>
      <c r="AV115" s="13" t="s">
        <v>88</v>
      </c>
      <c r="AW115" s="13" t="s">
        <v>37</v>
      </c>
      <c r="AX115" s="13" t="s">
        <v>82</v>
      </c>
      <c r="AY115" s="251" t="s">
        <v>149</v>
      </c>
    </row>
    <row r="116" s="2" customFormat="1" ht="24" customHeight="1">
      <c r="A116" s="39"/>
      <c r="B116" s="40"/>
      <c r="C116" s="227" t="s">
        <v>157</v>
      </c>
      <c r="D116" s="227" t="s">
        <v>152</v>
      </c>
      <c r="E116" s="228" t="s">
        <v>173</v>
      </c>
      <c r="F116" s="229" t="s">
        <v>174</v>
      </c>
      <c r="G116" s="230" t="s">
        <v>175</v>
      </c>
      <c r="H116" s="231">
        <v>0.021000000000000001</v>
      </c>
      <c r="I116" s="232"/>
      <c r="J116" s="233">
        <f>ROUND(I116*H116,2)</f>
        <v>0</v>
      </c>
      <c r="K116" s="229" t="s">
        <v>156</v>
      </c>
      <c r="L116" s="45"/>
      <c r="M116" s="234" t="s">
        <v>19</v>
      </c>
      <c r="N116" s="235" t="s">
        <v>47</v>
      </c>
      <c r="O116" s="85"/>
      <c r="P116" s="236">
        <f>O116*H116</f>
        <v>0</v>
      </c>
      <c r="Q116" s="236">
        <v>1.0900000000000001</v>
      </c>
      <c r="R116" s="236">
        <f>Q116*H116</f>
        <v>0.022890000000000004</v>
      </c>
      <c r="S116" s="236">
        <v>0</v>
      </c>
      <c r="T116" s="23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8" t="s">
        <v>157</v>
      </c>
      <c r="AT116" s="238" t="s">
        <v>152</v>
      </c>
      <c r="AU116" s="238" t="s">
        <v>88</v>
      </c>
      <c r="AY116" s="18" t="s">
        <v>149</v>
      </c>
      <c r="BE116" s="239">
        <f>IF(N116="základní",J116,0)</f>
        <v>0</v>
      </c>
      <c r="BF116" s="239">
        <f>IF(N116="snížená",J116,0)</f>
        <v>0</v>
      </c>
      <c r="BG116" s="239">
        <f>IF(N116="zákl. přenesená",J116,0)</f>
        <v>0</v>
      </c>
      <c r="BH116" s="239">
        <f>IF(N116="sníž. přenesená",J116,0)</f>
        <v>0</v>
      </c>
      <c r="BI116" s="239">
        <f>IF(N116="nulová",J116,0)</f>
        <v>0</v>
      </c>
      <c r="BJ116" s="18" t="s">
        <v>88</v>
      </c>
      <c r="BK116" s="239">
        <f>ROUND(I116*H116,2)</f>
        <v>0</v>
      </c>
      <c r="BL116" s="18" t="s">
        <v>157</v>
      </c>
      <c r="BM116" s="238" t="s">
        <v>176</v>
      </c>
    </row>
    <row r="117" s="13" customFormat="1">
      <c r="A117" s="13"/>
      <c r="B117" s="240"/>
      <c r="C117" s="241"/>
      <c r="D117" s="242" t="s">
        <v>159</v>
      </c>
      <c r="E117" s="243" t="s">
        <v>19</v>
      </c>
      <c r="F117" s="244" t="s">
        <v>177</v>
      </c>
      <c r="G117" s="241"/>
      <c r="H117" s="245">
        <v>0.021000000000000001</v>
      </c>
      <c r="I117" s="246"/>
      <c r="J117" s="241"/>
      <c r="K117" s="241"/>
      <c r="L117" s="247"/>
      <c r="M117" s="248"/>
      <c r="N117" s="249"/>
      <c r="O117" s="249"/>
      <c r="P117" s="249"/>
      <c r="Q117" s="249"/>
      <c r="R117" s="249"/>
      <c r="S117" s="249"/>
      <c r="T117" s="25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1" t="s">
        <v>159</v>
      </c>
      <c r="AU117" s="251" t="s">
        <v>88</v>
      </c>
      <c r="AV117" s="13" t="s">
        <v>88</v>
      </c>
      <c r="AW117" s="13" t="s">
        <v>37</v>
      </c>
      <c r="AX117" s="13" t="s">
        <v>82</v>
      </c>
      <c r="AY117" s="251" t="s">
        <v>149</v>
      </c>
    </row>
    <row r="118" s="2" customFormat="1" ht="36" customHeight="1">
      <c r="A118" s="39"/>
      <c r="B118" s="40"/>
      <c r="C118" s="227" t="s">
        <v>178</v>
      </c>
      <c r="D118" s="227" t="s">
        <v>152</v>
      </c>
      <c r="E118" s="228" t="s">
        <v>179</v>
      </c>
      <c r="F118" s="229" t="s">
        <v>180</v>
      </c>
      <c r="G118" s="230" t="s">
        <v>166</v>
      </c>
      <c r="H118" s="231">
        <v>0.20999999999999999</v>
      </c>
      <c r="I118" s="232"/>
      <c r="J118" s="233">
        <f>ROUND(I118*H118,2)</f>
        <v>0</v>
      </c>
      <c r="K118" s="229" t="s">
        <v>156</v>
      </c>
      <c r="L118" s="45"/>
      <c r="M118" s="234" t="s">
        <v>19</v>
      </c>
      <c r="N118" s="235" t="s">
        <v>47</v>
      </c>
      <c r="O118" s="85"/>
      <c r="P118" s="236">
        <f>O118*H118</f>
        <v>0</v>
      </c>
      <c r="Q118" s="236">
        <v>0.17818000000000001</v>
      </c>
      <c r="R118" s="236">
        <f>Q118*H118</f>
        <v>0.037417800000000001</v>
      </c>
      <c r="S118" s="236">
        <v>0</v>
      </c>
      <c r="T118" s="23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8" t="s">
        <v>157</v>
      </c>
      <c r="AT118" s="238" t="s">
        <v>152</v>
      </c>
      <c r="AU118" s="238" t="s">
        <v>88</v>
      </c>
      <c r="AY118" s="18" t="s">
        <v>149</v>
      </c>
      <c r="BE118" s="239">
        <f>IF(N118="základní",J118,0)</f>
        <v>0</v>
      </c>
      <c r="BF118" s="239">
        <f>IF(N118="snížená",J118,0)</f>
        <v>0</v>
      </c>
      <c r="BG118" s="239">
        <f>IF(N118="zákl. přenesená",J118,0)</f>
        <v>0</v>
      </c>
      <c r="BH118" s="239">
        <f>IF(N118="sníž. přenesená",J118,0)</f>
        <v>0</v>
      </c>
      <c r="BI118" s="239">
        <f>IF(N118="nulová",J118,0)</f>
        <v>0</v>
      </c>
      <c r="BJ118" s="18" t="s">
        <v>88</v>
      </c>
      <c r="BK118" s="239">
        <f>ROUND(I118*H118,2)</f>
        <v>0</v>
      </c>
      <c r="BL118" s="18" t="s">
        <v>157</v>
      </c>
      <c r="BM118" s="238" t="s">
        <v>181</v>
      </c>
    </row>
    <row r="119" s="13" customFormat="1">
      <c r="A119" s="13"/>
      <c r="B119" s="240"/>
      <c r="C119" s="241"/>
      <c r="D119" s="242" t="s">
        <v>159</v>
      </c>
      <c r="E119" s="243" t="s">
        <v>19</v>
      </c>
      <c r="F119" s="244" t="s">
        <v>182</v>
      </c>
      <c r="G119" s="241"/>
      <c r="H119" s="245">
        <v>0.20999999999999999</v>
      </c>
      <c r="I119" s="246"/>
      <c r="J119" s="241"/>
      <c r="K119" s="241"/>
      <c r="L119" s="247"/>
      <c r="M119" s="248"/>
      <c r="N119" s="249"/>
      <c r="O119" s="249"/>
      <c r="P119" s="249"/>
      <c r="Q119" s="249"/>
      <c r="R119" s="249"/>
      <c r="S119" s="249"/>
      <c r="T119" s="25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1" t="s">
        <v>159</v>
      </c>
      <c r="AU119" s="251" t="s">
        <v>88</v>
      </c>
      <c r="AV119" s="13" t="s">
        <v>88</v>
      </c>
      <c r="AW119" s="13" t="s">
        <v>37</v>
      </c>
      <c r="AX119" s="13" t="s">
        <v>82</v>
      </c>
      <c r="AY119" s="251" t="s">
        <v>149</v>
      </c>
    </row>
    <row r="120" s="12" customFormat="1" ht="22.8" customHeight="1">
      <c r="A120" s="12"/>
      <c r="B120" s="211"/>
      <c r="C120" s="212"/>
      <c r="D120" s="213" t="s">
        <v>74</v>
      </c>
      <c r="E120" s="225" t="s">
        <v>157</v>
      </c>
      <c r="F120" s="225" t="s">
        <v>183</v>
      </c>
      <c r="G120" s="212"/>
      <c r="H120" s="212"/>
      <c r="I120" s="215"/>
      <c r="J120" s="226">
        <f>BK120</f>
        <v>0</v>
      </c>
      <c r="K120" s="212"/>
      <c r="L120" s="217"/>
      <c r="M120" s="218"/>
      <c r="N120" s="219"/>
      <c r="O120" s="219"/>
      <c r="P120" s="220">
        <f>SUM(P121:P126)</f>
        <v>0</v>
      </c>
      <c r="Q120" s="219"/>
      <c r="R120" s="220">
        <f>SUM(R121:R126)</f>
        <v>0.30905910999999997</v>
      </c>
      <c r="S120" s="219"/>
      <c r="T120" s="221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2" t="s">
        <v>82</v>
      </c>
      <c r="AT120" s="223" t="s">
        <v>74</v>
      </c>
      <c r="AU120" s="223" t="s">
        <v>82</v>
      </c>
      <c r="AY120" s="222" t="s">
        <v>149</v>
      </c>
      <c r="BK120" s="224">
        <f>SUM(BK121:BK126)</f>
        <v>0</v>
      </c>
    </row>
    <row r="121" s="2" customFormat="1" ht="36" customHeight="1">
      <c r="A121" s="39"/>
      <c r="B121" s="40"/>
      <c r="C121" s="227" t="s">
        <v>184</v>
      </c>
      <c r="D121" s="227" t="s">
        <v>152</v>
      </c>
      <c r="E121" s="228" t="s">
        <v>185</v>
      </c>
      <c r="F121" s="229" t="s">
        <v>186</v>
      </c>
      <c r="G121" s="230" t="s">
        <v>187</v>
      </c>
      <c r="H121" s="231">
        <v>2</v>
      </c>
      <c r="I121" s="232"/>
      <c r="J121" s="233">
        <f>ROUND(I121*H121,2)</f>
        <v>0</v>
      </c>
      <c r="K121" s="229" t="s">
        <v>156</v>
      </c>
      <c r="L121" s="45"/>
      <c r="M121" s="234" t="s">
        <v>19</v>
      </c>
      <c r="N121" s="235" t="s">
        <v>47</v>
      </c>
      <c r="O121" s="85"/>
      <c r="P121" s="236">
        <f>O121*H121</f>
        <v>0</v>
      </c>
      <c r="Q121" s="236">
        <v>0.058999999999999997</v>
      </c>
      <c r="R121" s="236">
        <f>Q121*H121</f>
        <v>0.11799999999999999</v>
      </c>
      <c r="S121" s="236">
        <v>0</v>
      </c>
      <c r="T121" s="23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157</v>
      </c>
      <c r="AT121" s="238" t="s">
        <v>152</v>
      </c>
      <c r="AU121" s="238" t="s">
        <v>88</v>
      </c>
      <c r="AY121" s="18" t="s">
        <v>149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88</v>
      </c>
      <c r="BK121" s="239">
        <f>ROUND(I121*H121,2)</f>
        <v>0</v>
      </c>
      <c r="BL121" s="18" t="s">
        <v>157</v>
      </c>
      <c r="BM121" s="238" t="s">
        <v>188</v>
      </c>
    </row>
    <row r="122" s="13" customFormat="1">
      <c r="A122" s="13"/>
      <c r="B122" s="240"/>
      <c r="C122" s="241"/>
      <c r="D122" s="242" t="s">
        <v>159</v>
      </c>
      <c r="E122" s="243" t="s">
        <v>19</v>
      </c>
      <c r="F122" s="244" t="s">
        <v>189</v>
      </c>
      <c r="G122" s="241"/>
      <c r="H122" s="245">
        <v>2</v>
      </c>
      <c r="I122" s="246"/>
      <c r="J122" s="241"/>
      <c r="K122" s="241"/>
      <c r="L122" s="247"/>
      <c r="M122" s="248"/>
      <c r="N122" s="249"/>
      <c r="O122" s="249"/>
      <c r="P122" s="249"/>
      <c r="Q122" s="249"/>
      <c r="R122" s="249"/>
      <c r="S122" s="249"/>
      <c r="T122" s="25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1" t="s">
        <v>159</v>
      </c>
      <c r="AU122" s="251" t="s">
        <v>88</v>
      </c>
      <c r="AV122" s="13" t="s">
        <v>88</v>
      </c>
      <c r="AW122" s="13" t="s">
        <v>37</v>
      </c>
      <c r="AX122" s="13" t="s">
        <v>82</v>
      </c>
      <c r="AY122" s="251" t="s">
        <v>149</v>
      </c>
    </row>
    <row r="123" s="2" customFormat="1" ht="36" customHeight="1">
      <c r="A123" s="39"/>
      <c r="B123" s="40"/>
      <c r="C123" s="227" t="s">
        <v>190</v>
      </c>
      <c r="D123" s="227" t="s">
        <v>152</v>
      </c>
      <c r="E123" s="228" t="s">
        <v>191</v>
      </c>
      <c r="F123" s="229" t="s">
        <v>192</v>
      </c>
      <c r="G123" s="230" t="s">
        <v>175</v>
      </c>
      <c r="H123" s="231">
        <v>0.17899999999999999</v>
      </c>
      <c r="I123" s="232"/>
      <c r="J123" s="233">
        <f>ROUND(I123*H123,2)</f>
        <v>0</v>
      </c>
      <c r="K123" s="229" t="s">
        <v>156</v>
      </c>
      <c r="L123" s="45"/>
      <c r="M123" s="234" t="s">
        <v>19</v>
      </c>
      <c r="N123" s="235" t="s">
        <v>47</v>
      </c>
      <c r="O123" s="85"/>
      <c r="P123" s="236">
        <f>O123*H123</f>
        <v>0</v>
      </c>
      <c r="Q123" s="236">
        <v>0.017090000000000001</v>
      </c>
      <c r="R123" s="236">
        <f>Q123*H123</f>
        <v>0.0030591099999999999</v>
      </c>
      <c r="S123" s="236">
        <v>0</v>
      </c>
      <c r="T123" s="23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8" t="s">
        <v>157</v>
      </c>
      <c r="AT123" s="238" t="s">
        <v>152</v>
      </c>
      <c r="AU123" s="238" t="s">
        <v>88</v>
      </c>
      <c r="AY123" s="18" t="s">
        <v>149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8" t="s">
        <v>88</v>
      </c>
      <c r="BK123" s="239">
        <f>ROUND(I123*H123,2)</f>
        <v>0</v>
      </c>
      <c r="BL123" s="18" t="s">
        <v>157</v>
      </c>
      <c r="BM123" s="238" t="s">
        <v>193</v>
      </c>
    </row>
    <row r="124" s="13" customFormat="1">
      <c r="A124" s="13"/>
      <c r="B124" s="240"/>
      <c r="C124" s="241"/>
      <c r="D124" s="242" t="s">
        <v>159</v>
      </c>
      <c r="E124" s="243" t="s">
        <v>19</v>
      </c>
      <c r="F124" s="244" t="s">
        <v>194</v>
      </c>
      <c r="G124" s="241"/>
      <c r="H124" s="245">
        <v>0.17899999999999999</v>
      </c>
      <c r="I124" s="246"/>
      <c r="J124" s="241"/>
      <c r="K124" s="241"/>
      <c r="L124" s="247"/>
      <c r="M124" s="248"/>
      <c r="N124" s="249"/>
      <c r="O124" s="249"/>
      <c r="P124" s="249"/>
      <c r="Q124" s="249"/>
      <c r="R124" s="249"/>
      <c r="S124" s="249"/>
      <c r="T124" s="25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1" t="s">
        <v>159</v>
      </c>
      <c r="AU124" s="251" t="s">
        <v>88</v>
      </c>
      <c r="AV124" s="13" t="s">
        <v>88</v>
      </c>
      <c r="AW124" s="13" t="s">
        <v>37</v>
      </c>
      <c r="AX124" s="13" t="s">
        <v>82</v>
      </c>
      <c r="AY124" s="251" t="s">
        <v>149</v>
      </c>
    </row>
    <row r="125" s="2" customFormat="1" ht="16.5" customHeight="1">
      <c r="A125" s="39"/>
      <c r="B125" s="40"/>
      <c r="C125" s="263" t="s">
        <v>195</v>
      </c>
      <c r="D125" s="263" t="s">
        <v>196</v>
      </c>
      <c r="E125" s="264" t="s">
        <v>197</v>
      </c>
      <c r="F125" s="265" t="s">
        <v>198</v>
      </c>
      <c r="G125" s="266" t="s">
        <v>175</v>
      </c>
      <c r="H125" s="267">
        <v>0.188</v>
      </c>
      <c r="I125" s="268"/>
      <c r="J125" s="269">
        <f>ROUND(I125*H125,2)</f>
        <v>0</v>
      </c>
      <c r="K125" s="265" t="s">
        <v>156</v>
      </c>
      <c r="L125" s="270"/>
      <c r="M125" s="271" t="s">
        <v>19</v>
      </c>
      <c r="N125" s="272" t="s">
        <v>47</v>
      </c>
      <c r="O125" s="85"/>
      <c r="P125" s="236">
        <f>O125*H125</f>
        <v>0</v>
      </c>
      <c r="Q125" s="236">
        <v>1</v>
      </c>
      <c r="R125" s="236">
        <f>Q125*H125</f>
        <v>0.188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195</v>
      </c>
      <c r="AT125" s="238" t="s">
        <v>196</v>
      </c>
      <c r="AU125" s="238" t="s">
        <v>88</v>
      </c>
      <c r="AY125" s="18" t="s">
        <v>149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88</v>
      </c>
      <c r="BK125" s="239">
        <f>ROUND(I125*H125,2)</f>
        <v>0</v>
      </c>
      <c r="BL125" s="18" t="s">
        <v>157</v>
      </c>
      <c r="BM125" s="238" t="s">
        <v>199</v>
      </c>
    </row>
    <row r="126" s="13" customFormat="1">
      <c r="A126" s="13"/>
      <c r="B126" s="240"/>
      <c r="C126" s="241"/>
      <c r="D126" s="242" t="s">
        <v>159</v>
      </c>
      <c r="E126" s="241"/>
      <c r="F126" s="244" t="s">
        <v>200</v>
      </c>
      <c r="G126" s="241"/>
      <c r="H126" s="245">
        <v>0.188</v>
      </c>
      <c r="I126" s="246"/>
      <c r="J126" s="241"/>
      <c r="K126" s="241"/>
      <c r="L126" s="247"/>
      <c r="M126" s="248"/>
      <c r="N126" s="249"/>
      <c r="O126" s="249"/>
      <c r="P126" s="249"/>
      <c r="Q126" s="249"/>
      <c r="R126" s="249"/>
      <c r="S126" s="249"/>
      <c r="T126" s="25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1" t="s">
        <v>159</v>
      </c>
      <c r="AU126" s="251" t="s">
        <v>88</v>
      </c>
      <c r="AV126" s="13" t="s">
        <v>88</v>
      </c>
      <c r="AW126" s="13" t="s">
        <v>4</v>
      </c>
      <c r="AX126" s="13" t="s">
        <v>82</v>
      </c>
      <c r="AY126" s="251" t="s">
        <v>149</v>
      </c>
    </row>
    <row r="127" s="12" customFormat="1" ht="22.8" customHeight="1">
      <c r="A127" s="12"/>
      <c r="B127" s="211"/>
      <c r="C127" s="212"/>
      <c r="D127" s="213" t="s">
        <v>74</v>
      </c>
      <c r="E127" s="225" t="s">
        <v>184</v>
      </c>
      <c r="F127" s="225" t="s">
        <v>201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SUM(P128:P173)</f>
        <v>0</v>
      </c>
      <c r="Q127" s="219"/>
      <c r="R127" s="220">
        <f>SUM(R128:R173)</f>
        <v>20.203099420000001</v>
      </c>
      <c r="S127" s="219"/>
      <c r="T127" s="221">
        <f>SUM(T128:T173)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74</v>
      </c>
      <c r="AU127" s="223" t="s">
        <v>82</v>
      </c>
      <c r="AY127" s="222" t="s">
        <v>149</v>
      </c>
      <c r="BK127" s="224">
        <f>SUM(BK128:BK173)</f>
        <v>0</v>
      </c>
    </row>
    <row r="128" s="2" customFormat="1" ht="36" customHeight="1">
      <c r="A128" s="39"/>
      <c r="B128" s="40"/>
      <c r="C128" s="227" t="s">
        <v>202</v>
      </c>
      <c r="D128" s="227" t="s">
        <v>152</v>
      </c>
      <c r="E128" s="228" t="s">
        <v>203</v>
      </c>
      <c r="F128" s="229" t="s">
        <v>204</v>
      </c>
      <c r="G128" s="230" t="s">
        <v>187</v>
      </c>
      <c r="H128" s="231">
        <v>1</v>
      </c>
      <c r="I128" s="232"/>
      <c r="J128" s="233">
        <f>ROUND(I128*H128,2)</f>
        <v>0</v>
      </c>
      <c r="K128" s="229" t="s">
        <v>156</v>
      </c>
      <c r="L128" s="45"/>
      <c r="M128" s="234" t="s">
        <v>19</v>
      </c>
      <c r="N128" s="235" t="s">
        <v>47</v>
      </c>
      <c r="O128" s="85"/>
      <c r="P128" s="236">
        <f>O128*H128</f>
        <v>0</v>
      </c>
      <c r="Q128" s="236">
        <v>0.041500000000000002</v>
      </c>
      <c r="R128" s="236">
        <f>Q128*H128</f>
        <v>0.041500000000000002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157</v>
      </c>
      <c r="AT128" s="238" t="s">
        <v>152</v>
      </c>
      <c r="AU128" s="238" t="s">
        <v>88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88</v>
      </c>
      <c r="BK128" s="239">
        <f>ROUND(I128*H128,2)</f>
        <v>0</v>
      </c>
      <c r="BL128" s="18" t="s">
        <v>157</v>
      </c>
      <c r="BM128" s="238" t="s">
        <v>205</v>
      </c>
    </row>
    <row r="129" s="13" customFormat="1">
      <c r="A129" s="13"/>
      <c r="B129" s="240"/>
      <c r="C129" s="241"/>
      <c r="D129" s="242" t="s">
        <v>159</v>
      </c>
      <c r="E129" s="243" t="s">
        <v>19</v>
      </c>
      <c r="F129" s="244" t="s">
        <v>206</v>
      </c>
      <c r="G129" s="241"/>
      <c r="H129" s="245">
        <v>1</v>
      </c>
      <c r="I129" s="246"/>
      <c r="J129" s="241"/>
      <c r="K129" s="241"/>
      <c r="L129" s="247"/>
      <c r="M129" s="248"/>
      <c r="N129" s="249"/>
      <c r="O129" s="249"/>
      <c r="P129" s="249"/>
      <c r="Q129" s="249"/>
      <c r="R129" s="249"/>
      <c r="S129" s="249"/>
      <c r="T129" s="25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1" t="s">
        <v>159</v>
      </c>
      <c r="AU129" s="251" t="s">
        <v>88</v>
      </c>
      <c r="AV129" s="13" t="s">
        <v>88</v>
      </c>
      <c r="AW129" s="13" t="s">
        <v>37</v>
      </c>
      <c r="AX129" s="13" t="s">
        <v>82</v>
      </c>
      <c r="AY129" s="251" t="s">
        <v>149</v>
      </c>
    </row>
    <row r="130" s="2" customFormat="1" ht="24" customHeight="1">
      <c r="A130" s="39"/>
      <c r="B130" s="40"/>
      <c r="C130" s="227" t="s">
        <v>207</v>
      </c>
      <c r="D130" s="227" t="s">
        <v>152</v>
      </c>
      <c r="E130" s="228" t="s">
        <v>208</v>
      </c>
      <c r="F130" s="229" t="s">
        <v>209</v>
      </c>
      <c r="G130" s="230" t="s">
        <v>166</v>
      </c>
      <c r="H130" s="231">
        <v>215.612</v>
      </c>
      <c r="I130" s="232"/>
      <c r="J130" s="233">
        <f>ROUND(I130*H130,2)</f>
        <v>0</v>
      </c>
      <c r="K130" s="229" t="s">
        <v>156</v>
      </c>
      <c r="L130" s="45"/>
      <c r="M130" s="234" t="s">
        <v>19</v>
      </c>
      <c r="N130" s="235" t="s">
        <v>47</v>
      </c>
      <c r="O130" s="85"/>
      <c r="P130" s="236">
        <f>O130*H130</f>
        <v>0</v>
      </c>
      <c r="Q130" s="236">
        <v>0.0073499999999999998</v>
      </c>
      <c r="R130" s="236">
        <f>Q130*H130</f>
        <v>1.5847481999999999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157</v>
      </c>
      <c r="AT130" s="238" t="s">
        <v>152</v>
      </c>
      <c r="AU130" s="238" t="s">
        <v>88</v>
      </c>
      <c r="AY130" s="18" t="s">
        <v>149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88</v>
      </c>
      <c r="BK130" s="239">
        <f>ROUND(I130*H130,2)</f>
        <v>0</v>
      </c>
      <c r="BL130" s="18" t="s">
        <v>157</v>
      </c>
      <c r="BM130" s="238" t="s">
        <v>210</v>
      </c>
    </row>
    <row r="131" s="15" customFormat="1">
      <c r="A131" s="15"/>
      <c r="B131" s="273"/>
      <c r="C131" s="274"/>
      <c r="D131" s="242" t="s">
        <v>159</v>
      </c>
      <c r="E131" s="275" t="s">
        <v>19</v>
      </c>
      <c r="F131" s="276" t="s">
        <v>211</v>
      </c>
      <c r="G131" s="274"/>
      <c r="H131" s="275" t="s">
        <v>19</v>
      </c>
      <c r="I131" s="277"/>
      <c r="J131" s="274"/>
      <c r="K131" s="274"/>
      <c r="L131" s="278"/>
      <c r="M131" s="279"/>
      <c r="N131" s="280"/>
      <c r="O131" s="280"/>
      <c r="P131" s="280"/>
      <c r="Q131" s="280"/>
      <c r="R131" s="280"/>
      <c r="S131" s="280"/>
      <c r="T131" s="281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2" t="s">
        <v>159</v>
      </c>
      <c r="AU131" s="282" t="s">
        <v>88</v>
      </c>
      <c r="AV131" s="15" t="s">
        <v>82</v>
      </c>
      <c r="AW131" s="15" t="s">
        <v>37</v>
      </c>
      <c r="AX131" s="15" t="s">
        <v>75</v>
      </c>
      <c r="AY131" s="282" t="s">
        <v>149</v>
      </c>
    </row>
    <row r="132" s="13" customFormat="1">
      <c r="A132" s="13"/>
      <c r="B132" s="240"/>
      <c r="C132" s="241"/>
      <c r="D132" s="242" t="s">
        <v>159</v>
      </c>
      <c r="E132" s="243" t="s">
        <v>19</v>
      </c>
      <c r="F132" s="244" t="s">
        <v>212</v>
      </c>
      <c r="G132" s="241"/>
      <c r="H132" s="245">
        <v>12.82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159</v>
      </c>
      <c r="AU132" s="251" t="s">
        <v>88</v>
      </c>
      <c r="AV132" s="13" t="s">
        <v>88</v>
      </c>
      <c r="AW132" s="13" t="s">
        <v>37</v>
      </c>
      <c r="AX132" s="13" t="s">
        <v>75</v>
      </c>
      <c r="AY132" s="251" t="s">
        <v>149</v>
      </c>
    </row>
    <row r="133" s="13" customFormat="1">
      <c r="A133" s="13"/>
      <c r="B133" s="240"/>
      <c r="C133" s="241"/>
      <c r="D133" s="242" t="s">
        <v>159</v>
      </c>
      <c r="E133" s="243" t="s">
        <v>19</v>
      </c>
      <c r="F133" s="244" t="s">
        <v>213</v>
      </c>
      <c r="G133" s="241"/>
      <c r="H133" s="245">
        <v>31.489999999999998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159</v>
      </c>
      <c r="AU133" s="251" t="s">
        <v>88</v>
      </c>
      <c r="AV133" s="13" t="s">
        <v>88</v>
      </c>
      <c r="AW133" s="13" t="s">
        <v>37</v>
      </c>
      <c r="AX133" s="13" t="s">
        <v>75</v>
      </c>
      <c r="AY133" s="251" t="s">
        <v>149</v>
      </c>
    </row>
    <row r="134" s="13" customFormat="1">
      <c r="A134" s="13"/>
      <c r="B134" s="240"/>
      <c r="C134" s="241"/>
      <c r="D134" s="242" t="s">
        <v>159</v>
      </c>
      <c r="E134" s="243" t="s">
        <v>19</v>
      </c>
      <c r="F134" s="244" t="s">
        <v>214</v>
      </c>
      <c r="G134" s="241"/>
      <c r="H134" s="245">
        <v>12.630000000000001</v>
      </c>
      <c r="I134" s="246"/>
      <c r="J134" s="241"/>
      <c r="K134" s="241"/>
      <c r="L134" s="247"/>
      <c r="M134" s="248"/>
      <c r="N134" s="249"/>
      <c r="O134" s="249"/>
      <c r="P134" s="249"/>
      <c r="Q134" s="249"/>
      <c r="R134" s="249"/>
      <c r="S134" s="249"/>
      <c r="T134" s="25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1" t="s">
        <v>159</v>
      </c>
      <c r="AU134" s="251" t="s">
        <v>88</v>
      </c>
      <c r="AV134" s="13" t="s">
        <v>88</v>
      </c>
      <c r="AW134" s="13" t="s">
        <v>37</v>
      </c>
      <c r="AX134" s="13" t="s">
        <v>75</v>
      </c>
      <c r="AY134" s="251" t="s">
        <v>149</v>
      </c>
    </row>
    <row r="135" s="13" customFormat="1">
      <c r="A135" s="13"/>
      <c r="B135" s="240"/>
      <c r="C135" s="241"/>
      <c r="D135" s="242" t="s">
        <v>159</v>
      </c>
      <c r="E135" s="243" t="s">
        <v>19</v>
      </c>
      <c r="F135" s="244" t="s">
        <v>215</v>
      </c>
      <c r="G135" s="241"/>
      <c r="H135" s="245">
        <v>0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159</v>
      </c>
      <c r="AU135" s="251" t="s">
        <v>88</v>
      </c>
      <c r="AV135" s="13" t="s">
        <v>88</v>
      </c>
      <c r="AW135" s="13" t="s">
        <v>37</v>
      </c>
      <c r="AX135" s="13" t="s">
        <v>75</v>
      </c>
      <c r="AY135" s="251" t="s">
        <v>149</v>
      </c>
    </row>
    <row r="136" s="13" customFormat="1">
      <c r="A136" s="13"/>
      <c r="B136" s="240"/>
      <c r="C136" s="241"/>
      <c r="D136" s="242" t="s">
        <v>159</v>
      </c>
      <c r="E136" s="243" t="s">
        <v>19</v>
      </c>
      <c r="F136" s="244" t="s">
        <v>216</v>
      </c>
      <c r="G136" s="241"/>
      <c r="H136" s="245">
        <v>14.782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159</v>
      </c>
      <c r="AU136" s="251" t="s">
        <v>88</v>
      </c>
      <c r="AV136" s="13" t="s">
        <v>88</v>
      </c>
      <c r="AW136" s="13" t="s">
        <v>37</v>
      </c>
      <c r="AX136" s="13" t="s">
        <v>75</v>
      </c>
      <c r="AY136" s="251" t="s">
        <v>149</v>
      </c>
    </row>
    <row r="137" s="13" customFormat="1">
      <c r="A137" s="13"/>
      <c r="B137" s="240"/>
      <c r="C137" s="241"/>
      <c r="D137" s="242" t="s">
        <v>159</v>
      </c>
      <c r="E137" s="243" t="s">
        <v>19</v>
      </c>
      <c r="F137" s="244" t="s">
        <v>217</v>
      </c>
      <c r="G137" s="241"/>
      <c r="H137" s="245">
        <v>9.2200000000000006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159</v>
      </c>
      <c r="AU137" s="251" t="s">
        <v>88</v>
      </c>
      <c r="AV137" s="13" t="s">
        <v>88</v>
      </c>
      <c r="AW137" s="13" t="s">
        <v>37</v>
      </c>
      <c r="AX137" s="13" t="s">
        <v>75</v>
      </c>
      <c r="AY137" s="251" t="s">
        <v>149</v>
      </c>
    </row>
    <row r="138" s="13" customFormat="1">
      <c r="A138" s="13"/>
      <c r="B138" s="240"/>
      <c r="C138" s="241"/>
      <c r="D138" s="242" t="s">
        <v>159</v>
      </c>
      <c r="E138" s="243" t="s">
        <v>19</v>
      </c>
      <c r="F138" s="244" t="s">
        <v>218</v>
      </c>
      <c r="G138" s="241"/>
      <c r="H138" s="245">
        <v>74.519999999999996</v>
      </c>
      <c r="I138" s="246"/>
      <c r="J138" s="241"/>
      <c r="K138" s="241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159</v>
      </c>
      <c r="AU138" s="251" t="s">
        <v>88</v>
      </c>
      <c r="AV138" s="13" t="s">
        <v>88</v>
      </c>
      <c r="AW138" s="13" t="s">
        <v>37</v>
      </c>
      <c r="AX138" s="13" t="s">
        <v>75</v>
      </c>
      <c r="AY138" s="251" t="s">
        <v>149</v>
      </c>
    </row>
    <row r="139" s="13" customFormat="1">
      <c r="A139" s="13"/>
      <c r="B139" s="240"/>
      <c r="C139" s="241"/>
      <c r="D139" s="242" t="s">
        <v>159</v>
      </c>
      <c r="E139" s="243" t="s">
        <v>19</v>
      </c>
      <c r="F139" s="244" t="s">
        <v>219</v>
      </c>
      <c r="G139" s="241"/>
      <c r="H139" s="245">
        <v>12.92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159</v>
      </c>
      <c r="AU139" s="251" t="s">
        <v>88</v>
      </c>
      <c r="AV139" s="13" t="s">
        <v>88</v>
      </c>
      <c r="AW139" s="13" t="s">
        <v>37</v>
      </c>
      <c r="AX139" s="13" t="s">
        <v>75</v>
      </c>
      <c r="AY139" s="251" t="s">
        <v>149</v>
      </c>
    </row>
    <row r="140" s="13" customFormat="1">
      <c r="A140" s="13"/>
      <c r="B140" s="240"/>
      <c r="C140" s="241"/>
      <c r="D140" s="242" t="s">
        <v>159</v>
      </c>
      <c r="E140" s="243" t="s">
        <v>19</v>
      </c>
      <c r="F140" s="244" t="s">
        <v>220</v>
      </c>
      <c r="G140" s="241"/>
      <c r="H140" s="245">
        <v>24.359999999999999</v>
      </c>
      <c r="I140" s="246"/>
      <c r="J140" s="241"/>
      <c r="K140" s="241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159</v>
      </c>
      <c r="AU140" s="251" t="s">
        <v>88</v>
      </c>
      <c r="AV140" s="13" t="s">
        <v>88</v>
      </c>
      <c r="AW140" s="13" t="s">
        <v>37</v>
      </c>
      <c r="AX140" s="13" t="s">
        <v>75</v>
      </c>
      <c r="AY140" s="251" t="s">
        <v>149</v>
      </c>
    </row>
    <row r="141" s="13" customFormat="1">
      <c r="A141" s="13"/>
      <c r="B141" s="240"/>
      <c r="C141" s="241"/>
      <c r="D141" s="242" t="s">
        <v>159</v>
      </c>
      <c r="E141" s="243" t="s">
        <v>19</v>
      </c>
      <c r="F141" s="244" t="s">
        <v>221</v>
      </c>
      <c r="G141" s="241"/>
      <c r="H141" s="245">
        <v>22.870000000000001</v>
      </c>
      <c r="I141" s="246"/>
      <c r="J141" s="241"/>
      <c r="K141" s="241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159</v>
      </c>
      <c r="AU141" s="251" t="s">
        <v>88</v>
      </c>
      <c r="AV141" s="13" t="s">
        <v>88</v>
      </c>
      <c r="AW141" s="13" t="s">
        <v>37</v>
      </c>
      <c r="AX141" s="13" t="s">
        <v>75</v>
      </c>
      <c r="AY141" s="251" t="s">
        <v>149</v>
      </c>
    </row>
    <row r="142" s="14" customFormat="1">
      <c r="A142" s="14"/>
      <c r="B142" s="252"/>
      <c r="C142" s="253"/>
      <c r="D142" s="242" t="s">
        <v>159</v>
      </c>
      <c r="E142" s="254" t="s">
        <v>19</v>
      </c>
      <c r="F142" s="255" t="s">
        <v>163</v>
      </c>
      <c r="G142" s="253"/>
      <c r="H142" s="256">
        <v>215.612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2" t="s">
        <v>159</v>
      </c>
      <c r="AU142" s="262" t="s">
        <v>88</v>
      </c>
      <c r="AV142" s="14" t="s">
        <v>157</v>
      </c>
      <c r="AW142" s="14" t="s">
        <v>37</v>
      </c>
      <c r="AX142" s="14" t="s">
        <v>82</v>
      </c>
      <c r="AY142" s="262" t="s">
        <v>149</v>
      </c>
    </row>
    <row r="143" s="2" customFormat="1" ht="24" customHeight="1">
      <c r="A143" s="39"/>
      <c r="B143" s="40"/>
      <c r="C143" s="227" t="s">
        <v>222</v>
      </c>
      <c r="D143" s="227" t="s">
        <v>152</v>
      </c>
      <c r="E143" s="228" t="s">
        <v>223</v>
      </c>
      <c r="F143" s="229" t="s">
        <v>224</v>
      </c>
      <c r="G143" s="230" t="s">
        <v>166</v>
      </c>
      <c r="H143" s="231">
        <v>215.612</v>
      </c>
      <c r="I143" s="232"/>
      <c r="J143" s="233">
        <f>ROUND(I143*H143,2)</f>
        <v>0</v>
      </c>
      <c r="K143" s="229" t="s">
        <v>156</v>
      </c>
      <c r="L143" s="45"/>
      <c r="M143" s="234" t="s">
        <v>19</v>
      </c>
      <c r="N143" s="235" t="s">
        <v>47</v>
      </c>
      <c r="O143" s="85"/>
      <c r="P143" s="236">
        <f>O143*H143</f>
        <v>0</v>
      </c>
      <c r="Q143" s="236">
        <v>0.0030000000000000001</v>
      </c>
      <c r="R143" s="236">
        <f>Q143*H143</f>
        <v>0.64683599999999997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157</v>
      </c>
      <c r="AT143" s="238" t="s">
        <v>152</v>
      </c>
      <c r="AU143" s="238" t="s">
        <v>88</v>
      </c>
      <c r="AY143" s="18" t="s">
        <v>149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88</v>
      </c>
      <c r="BK143" s="239">
        <f>ROUND(I143*H143,2)</f>
        <v>0</v>
      </c>
      <c r="BL143" s="18" t="s">
        <v>157</v>
      </c>
      <c r="BM143" s="238" t="s">
        <v>225</v>
      </c>
    </row>
    <row r="144" s="2" customFormat="1" ht="36" customHeight="1">
      <c r="A144" s="39"/>
      <c r="B144" s="40"/>
      <c r="C144" s="227" t="s">
        <v>226</v>
      </c>
      <c r="D144" s="227" t="s">
        <v>152</v>
      </c>
      <c r="E144" s="228" t="s">
        <v>227</v>
      </c>
      <c r="F144" s="229" t="s">
        <v>228</v>
      </c>
      <c r="G144" s="230" t="s">
        <v>166</v>
      </c>
      <c r="H144" s="231">
        <v>215.612</v>
      </c>
      <c r="I144" s="232"/>
      <c r="J144" s="233">
        <f>ROUND(I144*H144,2)</f>
        <v>0</v>
      </c>
      <c r="K144" s="229" t="s">
        <v>156</v>
      </c>
      <c r="L144" s="45"/>
      <c r="M144" s="234" t="s">
        <v>19</v>
      </c>
      <c r="N144" s="235" t="s">
        <v>47</v>
      </c>
      <c r="O144" s="85"/>
      <c r="P144" s="236">
        <f>O144*H144</f>
        <v>0</v>
      </c>
      <c r="Q144" s="236">
        <v>0.015400000000000001</v>
      </c>
      <c r="R144" s="236">
        <f>Q144*H144</f>
        <v>3.3204248000000001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157</v>
      </c>
      <c r="AT144" s="238" t="s">
        <v>152</v>
      </c>
      <c r="AU144" s="238" t="s">
        <v>88</v>
      </c>
      <c r="AY144" s="18" t="s">
        <v>149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88</v>
      </c>
      <c r="BK144" s="239">
        <f>ROUND(I144*H144,2)</f>
        <v>0</v>
      </c>
      <c r="BL144" s="18" t="s">
        <v>157</v>
      </c>
      <c r="BM144" s="238" t="s">
        <v>229</v>
      </c>
    </row>
    <row r="145" s="2" customFormat="1" ht="48" customHeight="1">
      <c r="A145" s="39"/>
      <c r="B145" s="40"/>
      <c r="C145" s="227" t="s">
        <v>230</v>
      </c>
      <c r="D145" s="227" t="s">
        <v>152</v>
      </c>
      <c r="E145" s="228" t="s">
        <v>231</v>
      </c>
      <c r="F145" s="229" t="s">
        <v>232</v>
      </c>
      <c r="G145" s="230" t="s">
        <v>166</v>
      </c>
      <c r="H145" s="231">
        <v>45.600000000000001</v>
      </c>
      <c r="I145" s="232"/>
      <c r="J145" s="233">
        <f>ROUND(I145*H145,2)</f>
        <v>0</v>
      </c>
      <c r="K145" s="229" t="s">
        <v>156</v>
      </c>
      <c r="L145" s="45"/>
      <c r="M145" s="234" t="s">
        <v>19</v>
      </c>
      <c r="N145" s="235" t="s">
        <v>47</v>
      </c>
      <c r="O145" s="85"/>
      <c r="P145" s="236">
        <f>O145*H145</f>
        <v>0</v>
      </c>
      <c r="Q145" s="236">
        <v>0.018380000000000001</v>
      </c>
      <c r="R145" s="236">
        <f>Q145*H145</f>
        <v>0.8381280000000001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157</v>
      </c>
      <c r="AT145" s="238" t="s">
        <v>152</v>
      </c>
      <c r="AU145" s="238" t="s">
        <v>88</v>
      </c>
      <c r="AY145" s="18" t="s">
        <v>149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88</v>
      </c>
      <c r="BK145" s="239">
        <f>ROUND(I145*H145,2)</f>
        <v>0</v>
      </c>
      <c r="BL145" s="18" t="s">
        <v>157</v>
      </c>
      <c r="BM145" s="238" t="s">
        <v>233</v>
      </c>
    </row>
    <row r="146" s="13" customFormat="1">
      <c r="A146" s="13"/>
      <c r="B146" s="240"/>
      <c r="C146" s="241"/>
      <c r="D146" s="242" t="s">
        <v>159</v>
      </c>
      <c r="E146" s="243" t="s">
        <v>19</v>
      </c>
      <c r="F146" s="244" t="s">
        <v>234</v>
      </c>
      <c r="G146" s="241"/>
      <c r="H146" s="245">
        <v>45.600000000000001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159</v>
      </c>
      <c r="AU146" s="251" t="s">
        <v>88</v>
      </c>
      <c r="AV146" s="13" t="s">
        <v>88</v>
      </c>
      <c r="AW146" s="13" t="s">
        <v>37</v>
      </c>
      <c r="AX146" s="13" t="s">
        <v>82</v>
      </c>
      <c r="AY146" s="251" t="s">
        <v>149</v>
      </c>
    </row>
    <row r="147" s="2" customFormat="1" ht="36" customHeight="1">
      <c r="A147" s="39"/>
      <c r="B147" s="40"/>
      <c r="C147" s="227" t="s">
        <v>235</v>
      </c>
      <c r="D147" s="227" t="s">
        <v>152</v>
      </c>
      <c r="E147" s="228" t="s">
        <v>236</v>
      </c>
      <c r="F147" s="229" t="s">
        <v>237</v>
      </c>
      <c r="G147" s="230" t="s">
        <v>166</v>
      </c>
      <c r="H147" s="231">
        <v>1078.06</v>
      </c>
      <c r="I147" s="232"/>
      <c r="J147" s="233">
        <f>ROUND(I147*H147,2)</f>
        <v>0</v>
      </c>
      <c r="K147" s="229" t="s">
        <v>156</v>
      </c>
      <c r="L147" s="45"/>
      <c r="M147" s="234" t="s">
        <v>19</v>
      </c>
      <c r="N147" s="235" t="s">
        <v>47</v>
      </c>
      <c r="O147" s="85"/>
      <c r="P147" s="236">
        <f>O147*H147</f>
        <v>0</v>
      </c>
      <c r="Q147" s="236">
        <v>0.0079000000000000008</v>
      </c>
      <c r="R147" s="236">
        <f>Q147*H147</f>
        <v>8.5166740000000001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157</v>
      </c>
      <c r="AT147" s="238" t="s">
        <v>152</v>
      </c>
      <c r="AU147" s="238" t="s">
        <v>88</v>
      </c>
      <c r="AY147" s="18" t="s">
        <v>149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88</v>
      </c>
      <c r="BK147" s="239">
        <f>ROUND(I147*H147,2)</f>
        <v>0</v>
      </c>
      <c r="BL147" s="18" t="s">
        <v>157</v>
      </c>
      <c r="BM147" s="238" t="s">
        <v>238</v>
      </c>
    </row>
    <row r="148" s="13" customFormat="1">
      <c r="A148" s="13"/>
      <c r="B148" s="240"/>
      <c r="C148" s="241"/>
      <c r="D148" s="242" t="s">
        <v>159</v>
      </c>
      <c r="E148" s="241"/>
      <c r="F148" s="244" t="s">
        <v>239</v>
      </c>
      <c r="G148" s="241"/>
      <c r="H148" s="245">
        <v>1078.06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159</v>
      </c>
      <c r="AU148" s="251" t="s">
        <v>88</v>
      </c>
      <c r="AV148" s="13" t="s">
        <v>88</v>
      </c>
      <c r="AW148" s="13" t="s">
        <v>4</v>
      </c>
      <c r="AX148" s="13" t="s">
        <v>82</v>
      </c>
      <c r="AY148" s="251" t="s">
        <v>149</v>
      </c>
    </row>
    <row r="149" s="2" customFormat="1" ht="24" customHeight="1">
      <c r="A149" s="39"/>
      <c r="B149" s="40"/>
      <c r="C149" s="227" t="s">
        <v>8</v>
      </c>
      <c r="D149" s="227" t="s">
        <v>152</v>
      </c>
      <c r="E149" s="228" t="s">
        <v>240</v>
      </c>
      <c r="F149" s="229" t="s">
        <v>241</v>
      </c>
      <c r="G149" s="230" t="s">
        <v>187</v>
      </c>
      <c r="H149" s="231">
        <v>2</v>
      </c>
      <c r="I149" s="232"/>
      <c r="J149" s="233">
        <f>ROUND(I149*H149,2)</f>
        <v>0</v>
      </c>
      <c r="K149" s="229" t="s">
        <v>156</v>
      </c>
      <c r="L149" s="45"/>
      <c r="M149" s="234" t="s">
        <v>19</v>
      </c>
      <c r="N149" s="235" t="s">
        <v>47</v>
      </c>
      <c r="O149" s="85"/>
      <c r="P149" s="236">
        <f>O149*H149</f>
        <v>0</v>
      </c>
      <c r="Q149" s="236">
        <v>0.0035000000000000001</v>
      </c>
      <c r="R149" s="236">
        <f>Q149*H149</f>
        <v>0.0070000000000000001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157</v>
      </c>
      <c r="AT149" s="238" t="s">
        <v>152</v>
      </c>
      <c r="AU149" s="238" t="s">
        <v>88</v>
      </c>
      <c r="AY149" s="18" t="s">
        <v>149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88</v>
      </c>
      <c r="BK149" s="239">
        <f>ROUND(I149*H149,2)</f>
        <v>0</v>
      </c>
      <c r="BL149" s="18" t="s">
        <v>157</v>
      </c>
      <c r="BM149" s="238" t="s">
        <v>242</v>
      </c>
    </row>
    <row r="150" s="13" customFormat="1">
      <c r="A150" s="13"/>
      <c r="B150" s="240"/>
      <c r="C150" s="241"/>
      <c r="D150" s="242" t="s">
        <v>159</v>
      </c>
      <c r="E150" s="243" t="s">
        <v>19</v>
      </c>
      <c r="F150" s="244" t="s">
        <v>243</v>
      </c>
      <c r="G150" s="241"/>
      <c r="H150" s="245">
        <v>2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159</v>
      </c>
      <c r="AU150" s="251" t="s">
        <v>88</v>
      </c>
      <c r="AV150" s="13" t="s">
        <v>88</v>
      </c>
      <c r="AW150" s="13" t="s">
        <v>37</v>
      </c>
      <c r="AX150" s="13" t="s">
        <v>82</v>
      </c>
      <c r="AY150" s="251" t="s">
        <v>149</v>
      </c>
    </row>
    <row r="151" s="2" customFormat="1" ht="24" customHeight="1">
      <c r="A151" s="39"/>
      <c r="B151" s="40"/>
      <c r="C151" s="227" t="s">
        <v>244</v>
      </c>
      <c r="D151" s="227" t="s">
        <v>152</v>
      </c>
      <c r="E151" s="228" t="s">
        <v>245</v>
      </c>
      <c r="F151" s="229" t="s">
        <v>246</v>
      </c>
      <c r="G151" s="230" t="s">
        <v>187</v>
      </c>
      <c r="H151" s="231">
        <v>6</v>
      </c>
      <c r="I151" s="232"/>
      <c r="J151" s="233">
        <f>ROUND(I151*H151,2)</f>
        <v>0</v>
      </c>
      <c r="K151" s="229" t="s">
        <v>156</v>
      </c>
      <c r="L151" s="45"/>
      <c r="M151" s="234" t="s">
        <v>19</v>
      </c>
      <c r="N151" s="235" t="s">
        <v>47</v>
      </c>
      <c r="O151" s="85"/>
      <c r="P151" s="236">
        <f>O151*H151</f>
        <v>0</v>
      </c>
      <c r="Q151" s="236">
        <v>0.14699999999999999</v>
      </c>
      <c r="R151" s="236">
        <f>Q151*H151</f>
        <v>0.8819999999999999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157</v>
      </c>
      <c r="AT151" s="238" t="s">
        <v>152</v>
      </c>
      <c r="AU151" s="238" t="s">
        <v>88</v>
      </c>
      <c r="AY151" s="18" t="s">
        <v>149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88</v>
      </c>
      <c r="BK151" s="239">
        <f>ROUND(I151*H151,2)</f>
        <v>0</v>
      </c>
      <c r="BL151" s="18" t="s">
        <v>157</v>
      </c>
      <c r="BM151" s="238" t="s">
        <v>247</v>
      </c>
    </row>
    <row r="152" s="13" customFormat="1">
      <c r="A152" s="13"/>
      <c r="B152" s="240"/>
      <c r="C152" s="241"/>
      <c r="D152" s="242" t="s">
        <v>159</v>
      </c>
      <c r="E152" s="243" t="s">
        <v>19</v>
      </c>
      <c r="F152" s="244" t="s">
        <v>248</v>
      </c>
      <c r="G152" s="241"/>
      <c r="H152" s="245">
        <v>2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159</v>
      </c>
      <c r="AU152" s="251" t="s">
        <v>88</v>
      </c>
      <c r="AV152" s="13" t="s">
        <v>88</v>
      </c>
      <c r="AW152" s="13" t="s">
        <v>37</v>
      </c>
      <c r="AX152" s="13" t="s">
        <v>75</v>
      </c>
      <c r="AY152" s="251" t="s">
        <v>149</v>
      </c>
    </row>
    <row r="153" s="13" customFormat="1">
      <c r="A153" s="13"/>
      <c r="B153" s="240"/>
      <c r="C153" s="241"/>
      <c r="D153" s="242" t="s">
        <v>159</v>
      </c>
      <c r="E153" s="243" t="s">
        <v>19</v>
      </c>
      <c r="F153" s="244" t="s">
        <v>249</v>
      </c>
      <c r="G153" s="241"/>
      <c r="H153" s="245">
        <v>2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159</v>
      </c>
      <c r="AU153" s="251" t="s">
        <v>88</v>
      </c>
      <c r="AV153" s="13" t="s">
        <v>88</v>
      </c>
      <c r="AW153" s="13" t="s">
        <v>37</v>
      </c>
      <c r="AX153" s="13" t="s">
        <v>75</v>
      </c>
      <c r="AY153" s="251" t="s">
        <v>149</v>
      </c>
    </row>
    <row r="154" s="13" customFormat="1">
      <c r="A154" s="13"/>
      <c r="B154" s="240"/>
      <c r="C154" s="241"/>
      <c r="D154" s="242" t="s">
        <v>159</v>
      </c>
      <c r="E154" s="243" t="s">
        <v>19</v>
      </c>
      <c r="F154" s="244" t="s">
        <v>250</v>
      </c>
      <c r="G154" s="241"/>
      <c r="H154" s="245">
        <v>2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159</v>
      </c>
      <c r="AU154" s="251" t="s">
        <v>88</v>
      </c>
      <c r="AV154" s="13" t="s">
        <v>88</v>
      </c>
      <c r="AW154" s="13" t="s">
        <v>37</v>
      </c>
      <c r="AX154" s="13" t="s">
        <v>75</v>
      </c>
      <c r="AY154" s="251" t="s">
        <v>149</v>
      </c>
    </row>
    <row r="155" s="14" customFormat="1">
      <c r="A155" s="14"/>
      <c r="B155" s="252"/>
      <c r="C155" s="253"/>
      <c r="D155" s="242" t="s">
        <v>159</v>
      </c>
      <c r="E155" s="254" t="s">
        <v>19</v>
      </c>
      <c r="F155" s="255" t="s">
        <v>163</v>
      </c>
      <c r="G155" s="253"/>
      <c r="H155" s="256">
        <v>6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2" t="s">
        <v>159</v>
      </c>
      <c r="AU155" s="262" t="s">
        <v>88</v>
      </c>
      <c r="AV155" s="14" t="s">
        <v>157</v>
      </c>
      <c r="AW155" s="14" t="s">
        <v>37</v>
      </c>
      <c r="AX155" s="14" t="s">
        <v>82</v>
      </c>
      <c r="AY155" s="262" t="s">
        <v>149</v>
      </c>
    </row>
    <row r="156" s="2" customFormat="1" ht="24" customHeight="1">
      <c r="A156" s="39"/>
      <c r="B156" s="40"/>
      <c r="C156" s="227" t="s">
        <v>251</v>
      </c>
      <c r="D156" s="227" t="s">
        <v>152</v>
      </c>
      <c r="E156" s="228" t="s">
        <v>252</v>
      </c>
      <c r="F156" s="229" t="s">
        <v>253</v>
      </c>
      <c r="G156" s="230" t="s">
        <v>166</v>
      </c>
      <c r="H156" s="231">
        <v>1.5</v>
      </c>
      <c r="I156" s="232"/>
      <c r="J156" s="233">
        <f>ROUND(I156*H156,2)</f>
        <v>0</v>
      </c>
      <c r="K156" s="229" t="s">
        <v>156</v>
      </c>
      <c r="L156" s="45"/>
      <c r="M156" s="234" t="s">
        <v>19</v>
      </c>
      <c r="N156" s="235" t="s">
        <v>47</v>
      </c>
      <c r="O156" s="85"/>
      <c r="P156" s="236">
        <f>O156*H156</f>
        <v>0</v>
      </c>
      <c r="Q156" s="236">
        <v>0.030450000000000001</v>
      </c>
      <c r="R156" s="236">
        <f>Q156*H156</f>
        <v>0.045675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157</v>
      </c>
      <c r="AT156" s="238" t="s">
        <v>152</v>
      </c>
      <c r="AU156" s="238" t="s">
        <v>88</v>
      </c>
      <c r="AY156" s="18" t="s">
        <v>149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88</v>
      </c>
      <c r="BK156" s="239">
        <f>ROUND(I156*H156,2)</f>
        <v>0</v>
      </c>
      <c r="BL156" s="18" t="s">
        <v>157</v>
      </c>
      <c r="BM156" s="238" t="s">
        <v>254</v>
      </c>
    </row>
    <row r="157" s="13" customFormat="1">
      <c r="A157" s="13"/>
      <c r="B157" s="240"/>
      <c r="C157" s="241"/>
      <c r="D157" s="242" t="s">
        <v>159</v>
      </c>
      <c r="E157" s="243" t="s">
        <v>19</v>
      </c>
      <c r="F157" s="244" t="s">
        <v>255</v>
      </c>
      <c r="G157" s="241"/>
      <c r="H157" s="245">
        <v>1.5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159</v>
      </c>
      <c r="AU157" s="251" t="s">
        <v>88</v>
      </c>
      <c r="AV157" s="13" t="s">
        <v>88</v>
      </c>
      <c r="AW157" s="13" t="s">
        <v>37</v>
      </c>
      <c r="AX157" s="13" t="s">
        <v>82</v>
      </c>
      <c r="AY157" s="251" t="s">
        <v>149</v>
      </c>
    </row>
    <row r="158" s="2" customFormat="1" ht="24" customHeight="1">
      <c r="A158" s="39"/>
      <c r="B158" s="40"/>
      <c r="C158" s="227" t="s">
        <v>256</v>
      </c>
      <c r="D158" s="227" t="s">
        <v>152</v>
      </c>
      <c r="E158" s="228" t="s">
        <v>257</v>
      </c>
      <c r="F158" s="229" t="s">
        <v>258</v>
      </c>
      <c r="G158" s="230" t="s">
        <v>166</v>
      </c>
      <c r="H158" s="231">
        <v>9.9730000000000008</v>
      </c>
      <c r="I158" s="232"/>
      <c r="J158" s="233">
        <f>ROUND(I158*H158,2)</f>
        <v>0</v>
      </c>
      <c r="K158" s="229" t="s">
        <v>156</v>
      </c>
      <c r="L158" s="45"/>
      <c r="M158" s="234" t="s">
        <v>19</v>
      </c>
      <c r="N158" s="235" t="s">
        <v>47</v>
      </c>
      <c r="O158" s="85"/>
      <c r="P158" s="236">
        <f>O158*H158</f>
        <v>0</v>
      </c>
      <c r="Q158" s="236">
        <v>0.033579999999999999</v>
      </c>
      <c r="R158" s="236">
        <f>Q158*H158</f>
        <v>0.33489334000000004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157</v>
      </c>
      <c r="AT158" s="238" t="s">
        <v>152</v>
      </c>
      <c r="AU158" s="238" t="s">
        <v>88</v>
      </c>
      <c r="AY158" s="18" t="s">
        <v>149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88</v>
      </c>
      <c r="BK158" s="239">
        <f>ROUND(I158*H158,2)</f>
        <v>0</v>
      </c>
      <c r="BL158" s="18" t="s">
        <v>157</v>
      </c>
      <c r="BM158" s="238" t="s">
        <v>259</v>
      </c>
    </row>
    <row r="159" s="13" customFormat="1">
      <c r="A159" s="13"/>
      <c r="B159" s="240"/>
      <c r="C159" s="241"/>
      <c r="D159" s="242" t="s">
        <v>159</v>
      </c>
      <c r="E159" s="243" t="s">
        <v>19</v>
      </c>
      <c r="F159" s="244" t="s">
        <v>260</v>
      </c>
      <c r="G159" s="241"/>
      <c r="H159" s="245">
        <v>1.8129999999999999</v>
      </c>
      <c r="I159" s="246"/>
      <c r="J159" s="241"/>
      <c r="K159" s="241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159</v>
      </c>
      <c r="AU159" s="251" t="s">
        <v>88</v>
      </c>
      <c r="AV159" s="13" t="s">
        <v>88</v>
      </c>
      <c r="AW159" s="13" t="s">
        <v>37</v>
      </c>
      <c r="AX159" s="13" t="s">
        <v>75</v>
      </c>
      <c r="AY159" s="251" t="s">
        <v>149</v>
      </c>
    </row>
    <row r="160" s="13" customFormat="1">
      <c r="A160" s="13"/>
      <c r="B160" s="240"/>
      <c r="C160" s="241"/>
      <c r="D160" s="242" t="s">
        <v>159</v>
      </c>
      <c r="E160" s="243" t="s">
        <v>19</v>
      </c>
      <c r="F160" s="244" t="s">
        <v>261</v>
      </c>
      <c r="G160" s="241"/>
      <c r="H160" s="245">
        <v>6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159</v>
      </c>
      <c r="AU160" s="251" t="s">
        <v>88</v>
      </c>
      <c r="AV160" s="13" t="s">
        <v>88</v>
      </c>
      <c r="AW160" s="13" t="s">
        <v>37</v>
      </c>
      <c r="AX160" s="13" t="s">
        <v>75</v>
      </c>
      <c r="AY160" s="251" t="s">
        <v>149</v>
      </c>
    </row>
    <row r="161" s="13" customFormat="1">
      <c r="A161" s="13"/>
      <c r="B161" s="240"/>
      <c r="C161" s="241"/>
      <c r="D161" s="242" t="s">
        <v>159</v>
      </c>
      <c r="E161" s="243" t="s">
        <v>19</v>
      </c>
      <c r="F161" s="244" t="s">
        <v>262</v>
      </c>
      <c r="G161" s="241"/>
      <c r="H161" s="245">
        <v>2.1600000000000001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159</v>
      </c>
      <c r="AU161" s="251" t="s">
        <v>88</v>
      </c>
      <c r="AV161" s="13" t="s">
        <v>88</v>
      </c>
      <c r="AW161" s="13" t="s">
        <v>37</v>
      </c>
      <c r="AX161" s="13" t="s">
        <v>75</v>
      </c>
      <c r="AY161" s="251" t="s">
        <v>149</v>
      </c>
    </row>
    <row r="162" s="14" customFormat="1">
      <c r="A162" s="14"/>
      <c r="B162" s="252"/>
      <c r="C162" s="253"/>
      <c r="D162" s="242" t="s">
        <v>159</v>
      </c>
      <c r="E162" s="254" t="s">
        <v>19</v>
      </c>
      <c r="F162" s="255" t="s">
        <v>163</v>
      </c>
      <c r="G162" s="253"/>
      <c r="H162" s="256">
        <v>9.9730000000000008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2" t="s">
        <v>159</v>
      </c>
      <c r="AU162" s="262" t="s">
        <v>88</v>
      </c>
      <c r="AV162" s="14" t="s">
        <v>157</v>
      </c>
      <c r="AW162" s="14" t="s">
        <v>37</v>
      </c>
      <c r="AX162" s="14" t="s">
        <v>82</v>
      </c>
      <c r="AY162" s="262" t="s">
        <v>149</v>
      </c>
    </row>
    <row r="163" s="2" customFormat="1" ht="36" customHeight="1">
      <c r="A163" s="39"/>
      <c r="B163" s="40"/>
      <c r="C163" s="227" t="s">
        <v>263</v>
      </c>
      <c r="D163" s="227" t="s">
        <v>152</v>
      </c>
      <c r="E163" s="228" t="s">
        <v>264</v>
      </c>
      <c r="F163" s="229" t="s">
        <v>265</v>
      </c>
      <c r="G163" s="230" t="s">
        <v>166</v>
      </c>
      <c r="H163" s="231">
        <v>0.75</v>
      </c>
      <c r="I163" s="232"/>
      <c r="J163" s="233">
        <f>ROUND(I163*H163,2)</f>
        <v>0</v>
      </c>
      <c r="K163" s="229" t="s">
        <v>156</v>
      </c>
      <c r="L163" s="45"/>
      <c r="M163" s="234" t="s">
        <v>19</v>
      </c>
      <c r="N163" s="235" t="s">
        <v>47</v>
      </c>
      <c r="O163" s="85"/>
      <c r="P163" s="236">
        <f>O163*H163</f>
        <v>0</v>
      </c>
      <c r="Q163" s="236">
        <v>0.00084999999999999995</v>
      </c>
      <c r="R163" s="236">
        <f>Q163*H163</f>
        <v>0.00063749999999999994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157</v>
      </c>
      <c r="AT163" s="238" t="s">
        <v>152</v>
      </c>
      <c r="AU163" s="238" t="s">
        <v>88</v>
      </c>
      <c r="AY163" s="18" t="s">
        <v>149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88</v>
      </c>
      <c r="BK163" s="239">
        <f>ROUND(I163*H163,2)</f>
        <v>0</v>
      </c>
      <c r="BL163" s="18" t="s">
        <v>157</v>
      </c>
      <c r="BM163" s="238" t="s">
        <v>266</v>
      </c>
    </row>
    <row r="164" s="13" customFormat="1">
      <c r="A164" s="13"/>
      <c r="B164" s="240"/>
      <c r="C164" s="241"/>
      <c r="D164" s="242" t="s">
        <v>159</v>
      </c>
      <c r="E164" s="243" t="s">
        <v>19</v>
      </c>
      <c r="F164" s="244" t="s">
        <v>267</v>
      </c>
      <c r="G164" s="241"/>
      <c r="H164" s="245">
        <v>0.75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159</v>
      </c>
      <c r="AU164" s="251" t="s">
        <v>88</v>
      </c>
      <c r="AV164" s="13" t="s">
        <v>88</v>
      </c>
      <c r="AW164" s="13" t="s">
        <v>37</v>
      </c>
      <c r="AX164" s="13" t="s">
        <v>82</v>
      </c>
      <c r="AY164" s="251" t="s">
        <v>149</v>
      </c>
    </row>
    <row r="165" s="2" customFormat="1" ht="36" customHeight="1">
      <c r="A165" s="39"/>
      <c r="B165" s="40"/>
      <c r="C165" s="227" t="s">
        <v>268</v>
      </c>
      <c r="D165" s="227" t="s">
        <v>152</v>
      </c>
      <c r="E165" s="228" t="s">
        <v>269</v>
      </c>
      <c r="F165" s="229" t="s">
        <v>270</v>
      </c>
      <c r="G165" s="230" t="s">
        <v>155</v>
      </c>
      <c r="H165" s="231">
        <v>1.7370000000000001</v>
      </c>
      <c r="I165" s="232"/>
      <c r="J165" s="233">
        <f>ROUND(I165*H165,2)</f>
        <v>0</v>
      </c>
      <c r="K165" s="229" t="s">
        <v>156</v>
      </c>
      <c r="L165" s="45"/>
      <c r="M165" s="234" t="s">
        <v>19</v>
      </c>
      <c r="N165" s="235" t="s">
        <v>47</v>
      </c>
      <c r="O165" s="85"/>
      <c r="P165" s="236">
        <f>O165*H165</f>
        <v>0</v>
      </c>
      <c r="Q165" s="236">
        <v>2.2563399999999998</v>
      </c>
      <c r="R165" s="236">
        <f>Q165*H165</f>
        <v>3.9192625799999998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157</v>
      </c>
      <c r="AT165" s="238" t="s">
        <v>152</v>
      </c>
      <c r="AU165" s="238" t="s">
        <v>88</v>
      </c>
      <c r="AY165" s="18" t="s">
        <v>149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88</v>
      </c>
      <c r="BK165" s="239">
        <f>ROUND(I165*H165,2)</f>
        <v>0</v>
      </c>
      <c r="BL165" s="18" t="s">
        <v>157</v>
      </c>
      <c r="BM165" s="238" t="s">
        <v>271</v>
      </c>
    </row>
    <row r="166" s="13" customFormat="1">
      <c r="A166" s="13"/>
      <c r="B166" s="240"/>
      <c r="C166" s="241"/>
      <c r="D166" s="242" t="s">
        <v>159</v>
      </c>
      <c r="E166" s="243" t="s">
        <v>19</v>
      </c>
      <c r="F166" s="244" t="s">
        <v>272</v>
      </c>
      <c r="G166" s="241"/>
      <c r="H166" s="245">
        <v>1.1799999999999999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159</v>
      </c>
      <c r="AU166" s="251" t="s">
        <v>88</v>
      </c>
      <c r="AV166" s="13" t="s">
        <v>88</v>
      </c>
      <c r="AW166" s="13" t="s">
        <v>37</v>
      </c>
      <c r="AX166" s="13" t="s">
        <v>75</v>
      </c>
      <c r="AY166" s="251" t="s">
        <v>149</v>
      </c>
    </row>
    <row r="167" s="13" customFormat="1">
      <c r="A167" s="13"/>
      <c r="B167" s="240"/>
      <c r="C167" s="241"/>
      <c r="D167" s="242" t="s">
        <v>159</v>
      </c>
      <c r="E167" s="243" t="s">
        <v>19</v>
      </c>
      <c r="F167" s="244" t="s">
        <v>273</v>
      </c>
      <c r="G167" s="241"/>
      <c r="H167" s="245">
        <v>0.55700000000000005</v>
      </c>
      <c r="I167" s="246"/>
      <c r="J167" s="241"/>
      <c r="K167" s="241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159</v>
      </c>
      <c r="AU167" s="251" t="s">
        <v>88</v>
      </c>
      <c r="AV167" s="13" t="s">
        <v>88</v>
      </c>
      <c r="AW167" s="13" t="s">
        <v>37</v>
      </c>
      <c r="AX167" s="13" t="s">
        <v>75</v>
      </c>
      <c r="AY167" s="251" t="s">
        <v>149</v>
      </c>
    </row>
    <row r="168" s="14" customFormat="1">
      <c r="A168" s="14"/>
      <c r="B168" s="252"/>
      <c r="C168" s="253"/>
      <c r="D168" s="242" t="s">
        <v>159</v>
      </c>
      <c r="E168" s="254" t="s">
        <v>19</v>
      </c>
      <c r="F168" s="255" t="s">
        <v>163</v>
      </c>
      <c r="G168" s="253"/>
      <c r="H168" s="256">
        <v>1.7370000000000001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2" t="s">
        <v>159</v>
      </c>
      <c r="AU168" s="262" t="s">
        <v>88</v>
      </c>
      <c r="AV168" s="14" t="s">
        <v>157</v>
      </c>
      <c r="AW168" s="14" t="s">
        <v>37</v>
      </c>
      <c r="AX168" s="14" t="s">
        <v>82</v>
      </c>
      <c r="AY168" s="262" t="s">
        <v>149</v>
      </c>
    </row>
    <row r="169" s="2" customFormat="1" ht="24" customHeight="1">
      <c r="A169" s="39"/>
      <c r="B169" s="40"/>
      <c r="C169" s="227" t="s">
        <v>7</v>
      </c>
      <c r="D169" s="227" t="s">
        <v>152</v>
      </c>
      <c r="E169" s="228" t="s">
        <v>274</v>
      </c>
      <c r="F169" s="229" t="s">
        <v>275</v>
      </c>
      <c r="G169" s="230" t="s">
        <v>155</v>
      </c>
      <c r="H169" s="231">
        <v>24.353999999999999</v>
      </c>
      <c r="I169" s="232"/>
      <c r="J169" s="233">
        <f>ROUND(I169*H169,2)</f>
        <v>0</v>
      </c>
      <c r="K169" s="229" t="s">
        <v>19</v>
      </c>
      <c r="L169" s="45"/>
      <c r="M169" s="234" t="s">
        <v>19</v>
      </c>
      <c r="N169" s="235" t="s">
        <v>47</v>
      </c>
      <c r="O169" s="85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157</v>
      </c>
      <c r="AT169" s="238" t="s">
        <v>152</v>
      </c>
      <c r="AU169" s="238" t="s">
        <v>88</v>
      </c>
      <c r="AY169" s="18" t="s">
        <v>149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88</v>
      </c>
      <c r="BK169" s="239">
        <f>ROUND(I169*H169,2)</f>
        <v>0</v>
      </c>
      <c r="BL169" s="18" t="s">
        <v>157</v>
      </c>
      <c r="BM169" s="238" t="s">
        <v>276</v>
      </c>
    </row>
    <row r="170" s="13" customFormat="1">
      <c r="A170" s="13"/>
      <c r="B170" s="240"/>
      <c r="C170" s="241"/>
      <c r="D170" s="242" t="s">
        <v>159</v>
      </c>
      <c r="E170" s="243" t="s">
        <v>19</v>
      </c>
      <c r="F170" s="244" t="s">
        <v>277</v>
      </c>
      <c r="G170" s="241"/>
      <c r="H170" s="245">
        <v>24.353999999999999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159</v>
      </c>
      <c r="AU170" s="251" t="s">
        <v>88</v>
      </c>
      <c r="AV170" s="13" t="s">
        <v>88</v>
      </c>
      <c r="AW170" s="13" t="s">
        <v>37</v>
      </c>
      <c r="AX170" s="13" t="s">
        <v>82</v>
      </c>
      <c r="AY170" s="251" t="s">
        <v>149</v>
      </c>
    </row>
    <row r="171" s="2" customFormat="1" ht="36" customHeight="1">
      <c r="A171" s="39"/>
      <c r="B171" s="40"/>
      <c r="C171" s="227" t="s">
        <v>278</v>
      </c>
      <c r="D171" s="227" t="s">
        <v>152</v>
      </c>
      <c r="E171" s="228" t="s">
        <v>279</v>
      </c>
      <c r="F171" s="229" t="s">
        <v>280</v>
      </c>
      <c r="G171" s="230" t="s">
        <v>187</v>
      </c>
      <c r="H171" s="231">
        <v>2</v>
      </c>
      <c r="I171" s="232"/>
      <c r="J171" s="233">
        <f>ROUND(I171*H171,2)</f>
        <v>0</v>
      </c>
      <c r="K171" s="229" t="s">
        <v>156</v>
      </c>
      <c r="L171" s="45"/>
      <c r="M171" s="234" t="s">
        <v>19</v>
      </c>
      <c r="N171" s="235" t="s">
        <v>47</v>
      </c>
      <c r="O171" s="85"/>
      <c r="P171" s="236">
        <f>O171*H171</f>
        <v>0</v>
      </c>
      <c r="Q171" s="236">
        <v>0.017770000000000001</v>
      </c>
      <c r="R171" s="236">
        <f>Q171*H171</f>
        <v>0.035540000000000002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157</v>
      </c>
      <c r="AT171" s="238" t="s">
        <v>152</v>
      </c>
      <c r="AU171" s="238" t="s">
        <v>88</v>
      </c>
      <c r="AY171" s="18" t="s">
        <v>149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88</v>
      </c>
      <c r="BK171" s="239">
        <f>ROUND(I171*H171,2)</f>
        <v>0</v>
      </c>
      <c r="BL171" s="18" t="s">
        <v>157</v>
      </c>
      <c r="BM171" s="238" t="s">
        <v>281</v>
      </c>
    </row>
    <row r="172" s="13" customFormat="1">
      <c r="A172" s="13"/>
      <c r="B172" s="240"/>
      <c r="C172" s="241"/>
      <c r="D172" s="242" t="s">
        <v>159</v>
      </c>
      <c r="E172" s="243" t="s">
        <v>19</v>
      </c>
      <c r="F172" s="244" t="s">
        <v>282</v>
      </c>
      <c r="G172" s="241"/>
      <c r="H172" s="245">
        <v>2</v>
      </c>
      <c r="I172" s="246"/>
      <c r="J172" s="241"/>
      <c r="K172" s="241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159</v>
      </c>
      <c r="AU172" s="251" t="s">
        <v>88</v>
      </c>
      <c r="AV172" s="13" t="s">
        <v>88</v>
      </c>
      <c r="AW172" s="13" t="s">
        <v>37</v>
      </c>
      <c r="AX172" s="13" t="s">
        <v>82</v>
      </c>
      <c r="AY172" s="251" t="s">
        <v>149</v>
      </c>
    </row>
    <row r="173" s="2" customFormat="1" ht="24" customHeight="1">
      <c r="A173" s="39"/>
      <c r="B173" s="40"/>
      <c r="C173" s="263" t="s">
        <v>283</v>
      </c>
      <c r="D173" s="263" t="s">
        <v>196</v>
      </c>
      <c r="E173" s="264" t="s">
        <v>284</v>
      </c>
      <c r="F173" s="265" t="s">
        <v>285</v>
      </c>
      <c r="G173" s="266" t="s">
        <v>187</v>
      </c>
      <c r="H173" s="267">
        <v>2</v>
      </c>
      <c r="I173" s="268"/>
      <c r="J173" s="269">
        <f>ROUND(I173*H173,2)</f>
        <v>0</v>
      </c>
      <c r="K173" s="265" t="s">
        <v>156</v>
      </c>
      <c r="L173" s="270"/>
      <c r="M173" s="271" t="s">
        <v>19</v>
      </c>
      <c r="N173" s="272" t="s">
        <v>47</v>
      </c>
      <c r="O173" s="85"/>
      <c r="P173" s="236">
        <f>O173*H173</f>
        <v>0</v>
      </c>
      <c r="Q173" s="236">
        <v>0.014890000000000001</v>
      </c>
      <c r="R173" s="236">
        <f>Q173*H173</f>
        <v>0.029780000000000001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195</v>
      </c>
      <c r="AT173" s="238" t="s">
        <v>196</v>
      </c>
      <c r="AU173" s="238" t="s">
        <v>88</v>
      </c>
      <c r="AY173" s="18" t="s">
        <v>149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88</v>
      </c>
      <c r="BK173" s="239">
        <f>ROUND(I173*H173,2)</f>
        <v>0</v>
      </c>
      <c r="BL173" s="18" t="s">
        <v>157</v>
      </c>
      <c r="BM173" s="238" t="s">
        <v>286</v>
      </c>
    </row>
    <row r="174" s="12" customFormat="1" ht="22.8" customHeight="1">
      <c r="A174" s="12"/>
      <c r="B174" s="211"/>
      <c r="C174" s="212"/>
      <c r="D174" s="213" t="s">
        <v>74</v>
      </c>
      <c r="E174" s="225" t="s">
        <v>202</v>
      </c>
      <c r="F174" s="225" t="s">
        <v>287</v>
      </c>
      <c r="G174" s="212"/>
      <c r="H174" s="212"/>
      <c r="I174" s="215"/>
      <c r="J174" s="226">
        <f>BK174</f>
        <v>0</v>
      </c>
      <c r="K174" s="212"/>
      <c r="L174" s="217"/>
      <c r="M174" s="218"/>
      <c r="N174" s="219"/>
      <c r="O174" s="219"/>
      <c r="P174" s="220">
        <f>SUM(P175:P264)</f>
        <v>0</v>
      </c>
      <c r="Q174" s="219"/>
      <c r="R174" s="220">
        <f>SUM(R175:R264)</f>
        <v>0.015639999999999998</v>
      </c>
      <c r="S174" s="219"/>
      <c r="T174" s="221">
        <f>SUM(T175:T264)</f>
        <v>120.16479800000001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82</v>
      </c>
      <c r="AT174" s="223" t="s">
        <v>74</v>
      </c>
      <c r="AU174" s="223" t="s">
        <v>82</v>
      </c>
      <c r="AY174" s="222" t="s">
        <v>149</v>
      </c>
      <c r="BK174" s="224">
        <f>SUM(BK175:BK264)</f>
        <v>0</v>
      </c>
    </row>
    <row r="175" s="2" customFormat="1" ht="36" customHeight="1">
      <c r="A175" s="39"/>
      <c r="B175" s="40"/>
      <c r="C175" s="227" t="s">
        <v>288</v>
      </c>
      <c r="D175" s="227" t="s">
        <v>152</v>
      </c>
      <c r="E175" s="228" t="s">
        <v>289</v>
      </c>
      <c r="F175" s="229" t="s">
        <v>290</v>
      </c>
      <c r="G175" s="230" t="s">
        <v>166</v>
      </c>
      <c r="H175" s="231">
        <v>92</v>
      </c>
      <c r="I175" s="232"/>
      <c r="J175" s="233">
        <f>ROUND(I175*H175,2)</f>
        <v>0</v>
      </c>
      <c r="K175" s="229" t="s">
        <v>156</v>
      </c>
      <c r="L175" s="45"/>
      <c r="M175" s="234" t="s">
        <v>19</v>
      </c>
      <c r="N175" s="235" t="s">
        <v>47</v>
      </c>
      <c r="O175" s="85"/>
      <c r="P175" s="236">
        <f>O175*H175</f>
        <v>0</v>
      </c>
      <c r="Q175" s="236">
        <v>0.00012999999999999999</v>
      </c>
      <c r="R175" s="236">
        <f>Q175*H175</f>
        <v>0.011959999999999998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157</v>
      </c>
      <c r="AT175" s="238" t="s">
        <v>152</v>
      </c>
      <c r="AU175" s="238" t="s">
        <v>88</v>
      </c>
      <c r="AY175" s="18" t="s">
        <v>149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88</v>
      </c>
      <c r="BK175" s="239">
        <f>ROUND(I175*H175,2)</f>
        <v>0</v>
      </c>
      <c r="BL175" s="18" t="s">
        <v>157</v>
      </c>
      <c r="BM175" s="238" t="s">
        <v>291</v>
      </c>
    </row>
    <row r="176" s="2" customFormat="1" ht="36" customHeight="1">
      <c r="A176" s="39"/>
      <c r="B176" s="40"/>
      <c r="C176" s="227" t="s">
        <v>292</v>
      </c>
      <c r="D176" s="227" t="s">
        <v>152</v>
      </c>
      <c r="E176" s="228" t="s">
        <v>293</v>
      </c>
      <c r="F176" s="229" t="s">
        <v>294</v>
      </c>
      <c r="G176" s="230" t="s">
        <v>166</v>
      </c>
      <c r="H176" s="231">
        <v>92</v>
      </c>
      <c r="I176" s="232"/>
      <c r="J176" s="233">
        <f>ROUND(I176*H176,2)</f>
        <v>0</v>
      </c>
      <c r="K176" s="229" t="s">
        <v>156</v>
      </c>
      <c r="L176" s="45"/>
      <c r="M176" s="234" t="s">
        <v>19</v>
      </c>
      <c r="N176" s="235" t="s">
        <v>47</v>
      </c>
      <c r="O176" s="85"/>
      <c r="P176" s="236">
        <f>O176*H176</f>
        <v>0</v>
      </c>
      <c r="Q176" s="236">
        <v>4.0000000000000003E-05</v>
      </c>
      <c r="R176" s="236">
        <f>Q176*H176</f>
        <v>0.0036800000000000001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157</v>
      </c>
      <c r="AT176" s="238" t="s">
        <v>152</v>
      </c>
      <c r="AU176" s="238" t="s">
        <v>88</v>
      </c>
      <c r="AY176" s="18" t="s">
        <v>149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88</v>
      </c>
      <c r="BK176" s="239">
        <f>ROUND(I176*H176,2)</f>
        <v>0</v>
      </c>
      <c r="BL176" s="18" t="s">
        <v>157</v>
      </c>
      <c r="BM176" s="238" t="s">
        <v>295</v>
      </c>
    </row>
    <row r="177" s="2" customFormat="1" ht="16.5" customHeight="1">
      <c r="A177" s="39"/>
      <c r="B177" s="40"/>
      <c r="C177" s="227" t="s">
        <v>296</v>
      </c>
      <c r="D177" s="227" t="s">
        <v>152</v>
      </c>
      <c r="E177" s="228" t="s">
        <v>297</v>
      </c>
      <c r="F177" s="229" t="s">
        <v>298</v>
      </c>
      <c r="G177" s="230" t="s">
        <v>299</v>
      </c>
      <c r="H177" s="231">
        <v>130</v>
      </c>
      <c r="I177" s="232"/>
      <c r="J177" s="233">
        <f>ROUND(I177*H177,2)</f>
        <v>0</v>
      </c>
      <c r="K177" s="229" t="s">
        <v>19</v>
      </c>
      <c r="L177" s="45"/>
      <c r="M177" s="234" t="s">
        <v>19</v>
      </c>
      <c r="N177" s="235" t="s">
        <v>47</v>
      </c>
      <c r="O177" s="85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157</v>
      </c>
      <c r="AT177" s="238" t="s">
        <v>152</v>
      </c>
      <c r="AU177" s="238" t="s">
        <v>88</v>
      </c>
      <c r="AY177" s="18" t="s">
        <v>149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88</v>
      </c>
      <c r="BK177" s="239">
        <f>ROUND(I177*H177,2)</f>
        <v>0</v>
      </c>
      <c r="BL177" s="18" t="s">
        <v>157</v>
      </c>
      <c r="BM177" s="238" t="s">
        <v>300</v>
      </c>
    </row>
    <row r="178" s="2" customFormat="1" ht="36" customHeight="1">
      <c r="A178" s="39"/>
      <c r="B178" s="40"/>
      <c r="C178" s="227" t="s">
        <v>301</v>
      </c>
      <c r="D178" s="227" t="s">
        <v>152</v>
      </c>
      <c r="E178" s="228" t="s">
        <v>302</v>
      </c>
      <c r="F178" s="229" t="s">
        <v>303</v>
      </c>
      <c r="G178" s="230" t="s">
        <v>166</v>
      </c>
      <c r="H178" s="231">
        <v>26.294</v>
      </c>
      <c r="I178" s="232"/>
      <c r="J178" s="233">
        <f>ROUND(I178*H178,2)</f>
        <v>0</v>
      </c>
      <c r="K178" s="229" t="s">
        <v>156</v>
      </c>
      <c r="L178" s="45"/>
      <c r="M178" s="234" t="s">
        <v>19</v>
      </c>
      <c r="N178" s="235" t="s">
        <v>47</v>
      </c>
      <c r="O178" s="85"/>
      <c r="P178" s="236">
        <f>O178*H178</f>
        <v>0</v>
      </c>
      <c r="Q178" s="236">
        <v>0</v>
      </c>
      <c r="R178" s="236">
        <f>Q178*H178</f>
        <v>0</v>
      </c>
      <c r="S178" s="236">
        <v>0.26100000000000001</v>
      </c>
      <c r="T178" s="237">
        <f>S178*H178</f>
        <v>6.8627340000000006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157</v>
      </c>
      <c r="AT178" s="238" t="s">
        <v>152</v>
      </c>
      <c r="AU178" s="238" t="s">
        <v>88</v>
      </c>
      <c r="AY178" s="18" t="s">
        <v>149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88</v>
      </c>
      <c r="BK178" s="239">
        <f>ROUND(I178*H178,2)</f>
        <v>0</v>
      </c>
      <c r="BL178" s="18" t="s">
        <v>157</v>
      </c>
      <c r="BM178" s="238" t="s">
        <v>304</v>
      </c>
    </row>
    <row r="179" s="13" customFormat="1">
      <c r="A179" s="13"/>
      <c r="B179" s="240"/>
      <c r="C179" s="241"/>
      <c r="D179" s="242" t="s">
        <v>159</v>
      </c>
      <c r="E179" s="243" t="s">
        <v>19</v>
      </c>
      <c r="F179" s="244" t="s">
        <v>305</v>
      </c>
      <c r="G179" s="241"/>
      <c r="H179" s="245">
        <v>26.294</v>
      </c>
      <c r="I179" s="246"/>
      <c r="J179" s="241"/>
      <c r="K179" s="241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159</v>
      </c>
      <c r="AU179" s="251" t="s">
        <v>88</v>
      </c>
      <c r="AV179" s="13" t="s">
        <v>88</v>
      </c>
      <c r="AW179" s="13" t="s">
        <v>37</v>
      </c>
      <c r="AX179" s="13" t="s">
        <v>82</v>
      </c>
      <c r="AY179" s="251" t="s">
        <v>149</v>
      </c>
    </row>
    <row r="180" s="2" customFormat="1" ht="36" customHeight="1">
      <c r="A180" s="39"/>
      <c r="B180" s="40"/>
      <c r="C180" s="227" t="s">
        <v>306</v>
      </c>
      <c r="D180" s="227" t="s">
        <v>152</v>
      </c>
      <c r="E180" s="228" t="s">
        <v>307</v>
      </c>
      <c r="F180" s="229" t="s">
        <v>308</v>
      </c>
      <c r="G180" s="230" t="s">
        <v>155</v>
      </c>
      <c r="H180" s="231">
        <v>5.8250000000000002</v>
      </c>
      <c r="I180" s="232"/>
      <c r="J180" s="233">
        <f>ROUND(I180*H180,2)</f>
        <v>0</v>
      </c>
      <c r="K180" s="229" t="s">
        <v>156</v>
      </c>
      <c r="L180" s="45"/>
      <c r="M180" s="234" t="s">
        <v>19</v>
      </c>
      <c r="N180" s="235" t="s">
        <v>47</v>
      </c>
      <c r="O180" s="85"/>
      <c r="P180" s="236">
        <f>O180*H180</f>
        <v>0</v>
      </c>
      <c r="Q180" s="236">
        <v>0</v>
      </c>
      <c r="R180" s="236">
        <f>Q180*H180</f>
        <v>0</v>
      </c>
      <c r="S180" s="236">
        <v>1.95</v>
      </c>
      <c r="T180" s="237">
        <f>S180*H180</f>
        <v>11.358750000000001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157</v>
      </c>
      <c r="AT180" s="238" t="s">
        <v>152</v>
      </c>
      <c r="AU180" s="238" t="s">
        <v>88</v>
      </c>
      <c r="AY180" s="18" t="s">
        <v>149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88</v>
      </c>
      <c r="BK180" s="239">
        <f>ROUND(I180*H180,2)</f>
        <v>0</v>
      </c>
      <c r="BL180" s="18" t="s">
        <v>157</v>
      </c>
      <c r="BM180" s="238" t="s">
        <v>309</v>
      </c>
    </row>
    <row r="181" s="13" customFormat="1">
      <c r="A181" s="13"/>
      <c r="B181" s="240"/>
      <c r="C181" s="241"/>
      <c r="D181" s="242" t="s">
        <v>159</v>
      </c>
      <c r="E181" s="243" t="s">
        <v>19</v>
      </c>
      <c r="F181" s="244" t="s">
        <v>310</v>
      </c>
      <c r="G181" s="241"/>
      <c r="H181" s="245">
        <v>5.8250000000000002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159</v>
      </c>
      <c r="AU181" s="251" t="s">
        <v>88</v>
      </c>
      <c r="AV181" s="13" t="s">
        <v>88</v>
      </c>
      <c r="AW181" s="13" t="s">
        <v>37</v>
      </c>
      <c r="AX181" s="13" t="s">
        <v>82</v>
      </c>
      <c r="AY181" s="251" t="s">
        <v>149</v>
      </c>
    </row>
    <row r="182" s="2" customFormat="1" ht="24" customHeight="1">
      <c r="A182" s="39"/>
      <c r="B182" s="40"/>
      <c r="C182" s="227" t="s">
        <v>311</v>
      </c>
      <c r="D182" s="227" t="s">
        <v>152</v>
      </c>
      <c r="E182" s="228" t="s">
        <v>312</v>
      </c>
      <c r="F182" s="229" t="s">
        <v>313</v>
      </c>
      <c r="G182" s="230" t="s">
        <v>155</v>
      </c>
      <c r="H182" s="231">
        <v>0.44400000000000001</v>
      </c>
      <c r="I182" s="232"/>
      <c r="J182" s="233">
        <f>ROUND(I182*H182,2)</f>
        <v>0</v>
      </c>
      <c r="K182" s="229" t="s">
        <v>156</v>
      </c>
      <c r="L182" s="45"/>
      <c r="M182" s="234" t="s">
        <v>19</v>
      </c>
      <c r="N182" s="235" t="s">
        <v>47</v>
      </c>
      <c r="O182" s="85"/>
      <c r="P182" s="236">
        <f>O182*H182</f>
        <v>0</v>
      </c>
      <c r="Q182" s="236">
        <v>0</v>
      </c>
      <c r="R182" s="236">
        <f>Q182*H182</f>
        <v>0</v>
      </c>
      <c r="S182" s="236">
        <v>2.2000000000000002</v>
      </c>
      <c r="T182" s="237">
        <f>S182*H182</f>
        <v>0.97680000000000011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157</v>
      </c>
      <c r="AT182" s="238" t="s">
        <v>152</v>
      </c>
      <c r="AU182" s="238" t="s">
        <v>88</v>
      </c>
      <c r="AY182" s="18" t="s">
        <v>149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88</v>
      </c>
      <c r="BK182" s="239">
        <f>ROUND(I182*H182,2)</f>
        <v>0</v>
      </c>
      <c r="BL182" s="18" t="s">
        <v>157</v>
      </c>
      <c r="BM182" s="238" t="s">
        <v>314</v>
      </c>
    </row>
    <row r="183" s="13" customFormat="1">
      <c r="A183" s="13"/>
      <c r="B183" s="240"/>
      <c r="C183" s="241"/>
      <c r="D183" s="242" t="s">
        <v>159</v>
      </c>
      <c r="E183" s="243" t="s">
        <v>19</v>
      </c>
      <c r="F183" s="244" t="s">
        <v>315</v>
      </c>
      <c r="G183" s="241"/>
      <c r="H183" s="245">
        <v>0.23999999999999999</v>
      </c>
      <c r="I183" s="246"/>
      <c r="J183" s="241"/>
      <c r="K183" s="241"/>
      <c r="L183" s="247"/>
      <c r="M183" s="248"/>
      <c r="N183" s="249"/>
      <c r="O183" s="249"/>
      <c r="P183" s="249"/>
      <c r="Q183" s="249"/>
      <c r="R183" s="249"/>
      <c r="S183" s="249"/>
      <c r="T183" s="25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159</v>
      </c>
      <c r="AU183" s="251" t="s">
        <v>88</v>
      </c>
      <c r="AV183" s="13" t="s">
        <v>88</v>
      </c>
      <c r="AW183" s="13" t="s">
        <v>37</v>
      </c>
      <c r="AX183" s="13" t="s">
        <v>75</v>
      </c>
      <c r="AY183" s="251" t="s">
        <v>149</v>
      </c>
    </row>
    <row r="184" s="13" customFormat="1">
      <c r="A184" s="13"/>
      <c r="B184" s="240"/>
      <c r="C184" s="241"/>
      <c r="D184" s="242" t="s">
        <v>159</v>
      </c>
      <c r="E184" s="243" t="s">
        <v>19</v>
      </c>
      <c r="F184" s="244" t="s">
        <v>316</v>
      </c>
      <c r="G184" s="241"/>
      <c r="H184" s="245">
        <v>0.20399999999999999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159</v>
      </c>
      <c r="AU184" s="251" t="s">
        <v>88</v>
      </c>
      <c r="AV184" s="13" t="s">
        <v>88</v>
      </c>
      <c r="AW184" s="13" t="s">
        <v>37</v>
      </c>
      <c r="AX184" s="13" t="s">
        <v>75</v>
      </c>
      <c r="AY184" s="251" t="s">
        <v>149</v>
      </c>
    </row>
    <row r="185" s="14" customFormat="1">
      <c r="A185" s="14"/>
      <c r="B185" s="252"/>
      <c r="C185" s="253"/>
      <c r="D185" s="242" t="s">
        <v>159</v>
      </c>
      <c r="E185" s="254" t="s">
        <v>19</v>
      </c>
      <c r="F185" s="255" t="s">
        <v>163</v>
      </c>
      <c r="G185" s="253"/>
      <c r="H185" s="256">
        <v>0.44400000000000001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2" t="s">
        <v>159</v>
      </c>
      <c r="AU185" s="262" t="s">
        <v>88</v>
      </c>
      <c r="AV185" s="14" t="s">
        <v>157</v>
      </c>
      <c r="AW185" s="14" t="s">
        <v>37</v>
      </c>
      <c r="AX185" s="14" t="s">
        <v>82</v>
      </c>
      <c r="AY185" s="262" t="s">
        <v>149</v>
      </c>
    </row>
    <row r="186" s="2" customFormat="1" ht="24" customHeight="1">
      <c r="A186" s="39"/>
      <c r="B186" s="40"/>
      <c r="C186" s="227" t="s">
        <v>317</v>
      </c>
      <c r="D186" s="227" t="s">
        <v>152</v>
      </c>
      <c r="E186" s="228" t="s">
        <v>318</v>
      </c>
      <c r="F186" s="229" t="s">
        <v>319</v>
      </c>
      <c r="G186" s="230" t="s">
        <v>155</v>
      </c>
      <c r="H186" s="231">
        <v>17.111999999999998</v>
      </c>
      <c r="I186" s="232"/>
      <c r="J186" s="233">
        <f>ROUND(I186*H186,2)</f>
        <v>0</v>
      </c>
      <c r="K186" s="229" t="s">
        <v>156</v>
      </c>
      <c r="L186" s="45"/>
      <c r="M186" s="234" t="s">
        <v>19</v>
      </c>
      <c r="N186" s="235" t="s">
        <v>47</v>
      </c>
      <c r="O186" s="85"/>
      <c r="P186" s="236">
        <f>O186*H186</f>
        <v>0</v>
      </c>
      <c r="Q186" s="236">
        <v>0</v>
      </c>
      <c r="R186" s="236">
        <f>Q186*H186</f>
        <v>0</v>
      </c>
      <c r="S186" s="236">
        <v>2.2000000000000002</v>
      </c>
      <c r="T186" s="237">
        <f>S186*H186</f>
        <v>37.6464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157</v>
      </c>
      <c r="AT186" s="238" t="s">
        <v>152</v>
      </c>
      <c r="AU186" s="238" t="s">
        <v>88</v>
      </c>
      <c r="AY186" s="18" t="s">
        <v>149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88</v>
      </c>
      <c r="BK186" s="239">
        <f>ROUND(I186*H186,2)</f>
        <v>0</v>
      </c>
      <c r="BL186" s="18" t="s">
        <v>157</v>
      </c>
      <c r="BM186" s="238" t="s">
        <v>320</v>
      </c>
    </row>
    <row r="187" s="13" customFormat="1">
      <c r="A187" s="13"/>
      <c r="B187" s="240"/>
      <c r="C187" s="241"/>
      <c r="D187" s="242" t="s">
        <v>159</v>
      </c>
      <c r="E187" s="243" t="s">
        <v>19</v>
      </c>
      <c r="F187" s="244" t="s">
        <v>321</v>
      </c>
      <c r="G187" s="241"/>
      <c r="H187" s="245">
        <v>0.48599999999999999</v>
      </c>
      <c r="I187" s="246"/>
      <c r="J187" s="241"/>
      <c r="K187" s="241"/>
      <c r="L187" s="247"/>
      <c r="M187" s="248"/>
      <c r="N187" s="249"/>
      <c r="O187" s="249"/>
      <c r="P187" s="249"/>
      <c r="Q187" s="249"/>
      <c r="R187" s="249"/>
      <c r="S187" s="249"/>
      <c r="T187" s="25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1" t="s">
        <v>159</v>
      </c>
      <c r="AU187" s="251" t="s">
        <v>88</v>
      </c>
      <c r="AV187" s="13" t="s">
        <v>88</v>
      </c>
      <c r="AW187" s="13" t="s">
        <v>37</v>
      </c>
      <c r="AX187" s="13" t="s">
        <v>75</v>
      </c>
      <c r="AY187" s="251" t="s">
        <v>149</v>
      </c>
    </row>
    <row r="188" s="13" customFormat="1">
      <c r="A188" s="13"/>
      <c r="B188" s="240"/>
      <c r="C188" s="241"/>
      <c r="D188" s="242" t="s">
        <v>159</v>
      </c>
      <c r="E188" s="243" t="s">
        <v>19</v>
      </c>
      <c r="F188" s="244" t="s">
        <v>322</v>
      </c>
      <c r="G188" s="241"/>
      <c r="H188" s="245">
        <v>1.9319999999999999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159</v>
      </c>
      <c r="AU188" s="251" t="s">
        <v>88</v>
      </c>
      <c r="AV188" s="13" t="s">
        <v>88</v>
      </c>
      <c r="AW188" s="13" t="s">
        <v>37</v>
      </c>
      <c r="AX188" s="13" t="s">
        <v>75</v>
      </c>
      <c r="AY188" s="251" t="s">
        <v>149</v>
      </c>
    </row>
    <row r="189" s="13" customFormat="1">
      <c r="A189" s="13"/>
      <c r="B189" s="240"/>
      <c r="C189" s="241"/>
      <c r="D189" s="242" t="s">
        <v>159</v>
      </c>
      <c r="E189" s="243" t="s">
        <v>19</v>
      </c>
      <c r="F189" s="244" t="s">
        <v>323</v>
      </c>
      <c r="G189" s="241"/>
      <c r="H189" s="245">
        <v>2.4359999999999999</v>
      </c>
      <c r="I189" s="246"/>
      <c r="J189" s="241"/>
      <c r="K189" s="241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159</v>
      </c>
      <c r="AU189" s="251" t="s">
        <v>88</v>
      </c>
      <c r="AV189" s="13" t="s">
        <v>88</v>
      </c>
      <c r="AW189" s="13" t="s">
        <v>37</v>
      </c>
      <c r="AX189" s="13" t="s">
        <v>75</v>
      </c>
      <c r="AY189" s="251" t="s">
        <v>149</v>
      </c>
    </row>
    <row r="190" s="13" customFormat="1">
      <c r="A190" s="13"/>
      <c r="B190" s="240"/>
      <c r="C190" s="241"/>
      <c r="D190" s="242" t="s">
        <v>159</v>
      </c>
      <c r="E190" s="243" t="s">
        <v>19</v>
      </c>
      <c r="F190" s="244" t="s">
        <v>324</v>
      </c>
      <c r="G190" s="241"/>
      <c r="H190" s="245">
        <v>0.624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159</v>
      </c>
      <c r="AU190" s="251" t="s">
        <v>88</v>
      </c>
      <c r="AV190" s="13" t="s">
        <v>88</v>
      </c>
      <c r="AW190" s="13" t="s">
        <v>37</v>
      </c>
      <c r="AX190" s="13" t="s">
        <v>75</v>
      </c>
      <c r="AY190" s="251" t="s">
        <v>149</v>
      </c>
    </row>
    <row r="191" s="13" customFormat="1">
      <c r="A191" s="13"/>
      <c r="B191" s="240"/>
      <c r="C191" s="241"/>
      <c r="D191" s="242" t="s">
        <v>159</v>
      </c>
      <c r="E191" s="243" t="s">
        <v>19</v>
      </c>
      <c r="F191" s="244" t="s">
        <v>325</v>
      </c>
      <c r="G191" s="241"/>
      <c r="H191" s="245">
        <v>1.02</v>
      </c>
      <c r="I191" s="246"/>
      <c r="J191" s="241"/>
      <c r="K191" s="241"/>
      <c r="L191" s="247"/>
      <c r="M191" s="248"/>
      <c r="N191" s="249"/>
      <c r="O191" s="249"/>
      <c r="P191" s="249"/>
      <c r="Q191" s="249"/>
      <c r="R191" s="249"/>
      <c r="S191" s="249"/>
      <c r="T191" s="25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159</v>
      </c>
      <c r="AU191" s="251" t="s">
        <v>88</v>
      </c>
      <c r="AV191" s="13" t="s">
        <v>88</v>
      </c>
      <c r="AW191" s="13" t="s">
        <v>37</v>
      </c>
      <c r="AX191" s="13" t="s">
        <v>75</v>
      </c>
      <c r="AY191" s="251" t="s">
        <v>149</v>
      </c>
    </row>
    <row r="192" s="13" customFormat="1">
      <c r="A192" s="13"/>
      <c r="B192" s="240"/>
      <c r="C192" s="241"/>
      <c r="D192" s="242" t="s">
        <v>159</v>
      </c>
      <c r="E192" s="243" t="s">
        <v>19</v>
      </c>
      <c r="F192" s="244" t="s">
        <v>326</v>
      </c>
      <c r="G192" s="241"/>
      <c r="H192" s="245">
        <v>10.614000000000001</v>
      </c>
      <c r="I192" s="246"/>
      <c r="J192" s="241"/>
      <c r="K192" s="241"/>
      <c r="L192" s="247"/>
      <c r="M192" s="248"/>
      <c r="N192" s="249"/>
      <c r="O192" s="249"/>
      <c r="P192" s="249"/>
      <c r="Q192" s="249"/>
      <c r="R192" s="249"/>
      <c r="S192" s="249"/>
      <c r="T192" s="25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1" t="s">
        <v>159</v>
      </c>
      <c r="AU192" s="251" t="s">
        <v>88</v>
      </c>
      <c r="AV192" s="13" t="s">
        <v>88</v>
      </c>
      <c r="AW192" s="13" t="s">
        <v>37</v>
      </c>
      <c r="AX192" s="13" t="s">
        <v>75</v>
      </c>
      <c r="AY192" s="251" t="s">
        <v>149</v>
      </c>
    </row>
    <row r="193" s="14" customFormat="1">
      <c r="A193" s="14"/>
      <c r="B193" s="252"/>
      <c r="C193" s="253"/>
      <c r="D193" s="242" t="s">
        <v>159</v>
      </c>
      <c r="E193" s="254" t="s">
        <v>19</v>
      </c>
      <c r="F193" s="255" t="s">
        <v>163</v>
      </c>
      <c r="G193" s="253"/>
      <c r="H193" s="256">
        <v>17.111999999999998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2" t="s">
        <v>159</v>
      </c>
      <c r="AU193" s="262" t="s">
        <v>88</v>
      </c>
      <c r="AV193" s="14" t="s">
        <v>157</v>
      </c>
      <c r="AW193" s="14" t="s">
        <v>37</v>
      </c>
      <c r="AX193" s="14" t="s">
        <v>82</v>
      </c>
      <c r="AY193" s="262" t="s">
        <v>149</v>
      </c>
    </row>
    <row r="194" s="2" customFormat="1" ht="36" customHeight="1">
      <c r="A194" s="39"/>
      <c r="B194" s="40"/>
      <c r="C194" s="227" t="s">
        <v>327</v>
      </c>
      <c r="D194" s="227" t="s">
        <v>152</v>
      </c>
      <c r="E194" s="228" t="s">
        <v>328</v>
      </c>
      <c r="F194" s="229" t="s">
        <v>329</v>
      </c>
      <c r="G194" s="230" t="s">
        <v>166</v>
      </c>
      <c r="H194" s="231">
        <v>109.90000000000001</v>
      </c>
      <c r="I194" s="232"/>
      <c r="J194" s="233">
        <f>ROUND(I194*H194,2)</f>
        <v>0</v>
      </c>
      <c r="K194" s="229" t="s">
        <v>156</v>
      </c>
      <c r="L194" s="45"/>
      <c r="M194" s="234" t="s">
        <v>19</v>
      </c>
      <c r="N194" s="235" t="s">
        <v>47</v>
      </c>
      <c r="O194" s="85"/>
      <c r="P194" s="236">
        <f>O194*H194</f>
        <v>0</v>
      </c>
      <c r="Q194" s="236">
        <v>0</v>
      </c>
      <c r="R194" s="236">
        <f>Q194*H194</f>
        <v>0</v>
      </c>
      <c r="S194" s="236">
        <v>0.035000000000000003</v>
      </c>
      <c r="T194" s="237">
        <f>S194*H194</f>
        <v>3.8465000000000007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157</v>
      </c>
      <c r="AT194" s="238" t="s">
        <v>152</v>
      </c>
      <c r="AU194" s="238" t="s">
        <v>88</v>
      </c>
      <c r="AY194" s="18" t="s">
        <v>149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88</v>
      </c>
      <c r="BK194" s="239">
        <f>ROUND(I194*H194,2)</f>
        <v>0</v>
      </c>
      <c r="BL194" s="18" t="s">
        <v>157</v>
      </c>
      <c r="BM194" s="238" t="s">
        <v>330</v>
      </c>
    </row>
    <row r="195" s="13" customFormat="1">
      <c r="A195" s="13"/>
      <c r="B195" s="240"/>
      <c r="C195" s="241"/>
      <c r="D195" s="242" t="s">
        <v>159</v>
      </c>
      <c r="E195" s="243" t="s">
        <v>19</v>
      </c>
      <c r="F195" s="244" t="s">
        <v>331</v>
      </c>
      <c r="G195" s="241"/>
      <c r="H195" s="245">
        <v>4.0499999999999998</v>
      </c>
      <c r="I195" s="246"/>
      <c r="J195" s="241"/>
      <c r="K195" s="241"/>
      <c r="L195" s="247"/>
      <c r="M195" s="248"/>
      <c r="N195" s="249"/>
      <c r="O195" s="249"/>
      <c r="P195" s="249"/>
      <c r="Q195" s="249"/>
      <c r="R195" s="249"/>
      <c r="S195" s="249"/>
      <c r="T195" s="25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1" t="s">
        <v>159</v>
      </c>
      <c r="AU195" s="251" t="s">
        <v>88</v>
      </c>
      <c r="AV195" s="13" t="s">
        <v>88</v>
      </c>
      <c r="AW195" s="13" t="s">
        <v>37</v>
      </c>
      <c r="AX195" s="13" t="s">
        <v>75</v>
      </c>
      <c r="AY195" s="251" t="s">
        <v>149</v>
      </c>
    </row>
    <row r="196" s="13" customFormat="1">
      <c r="A196" s="13"/>
      <c r="B196" s="240"/>
      <c r="C196" s="241"/>
      <c r="D196" s="242" t="s">
        <v>159</v>
      </c>
      <c r="E196" s="243" t="s">
        <v>19</v>
      </c>
      <c r="F196" s="244" t="s">
        <v>332</v>
      </c>
      <c r="G196" s="241"/>
      <c r="H196" s="245">
        <v>2</v>
      </c>
      <c r="I196" s="246"/>
      <c r="J196" s="241"/>
      <c r="K196" s="241"/>
      <c r="L196" s="247"/>
      <c r="M196" s="248"/>
      <c r="N196" s="249"/>
      <c r="O196" s="249"/>
      <c r="P196" s="249"/>
      <c r="Q196" s="249"/>
      <c r="R196" s="249"/>
      <c r="S196" s="249"/>
      <c r="T196" s="25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159</v>
      </c>
      <c r="AU196" s="251" t="s">
        <v>88</v>
      </c>
      <c r="AV196" s="13" t="s">
        <v>88</v>
      </c>
      <c r="AW196" s="13" t="s">
        <v>37</v>
      </c>
      <c r="AX196" s="13" t="s">
        <v>75</v>
      </c>
      <c r="AY196" s="251" t="s">
        <v>149</v>
      </c>
    </row>
    <row r="197" s="13" customFormat="1">
      <c r="A197" s="13"/>
      <c r="B197" s="240"/>
      <c r="C197" s="241"/>
      <c r="D197" s="242" t="s">
        <v>159</v>
      </c>
      <c r="E197" s="243" t="s">
        <v>19</v>
      </c>
      <c r="F197" s="244" t="s">
        <v>333</v>
      </c>
      <c r="G197" s="241"/>
      <c r="H197" s="245">
        <v>5.2000000000000002</v>
      </c>
      <c r="I197" s="246"/>
      <c r="J197" s="241"/>
      <c r="K197" s="241"/>
      <c r="L197" s="247"/>
      <c r="M197" s="248"/>
      <c r="N197" s="249"/>
      <c r="O197" s="249"/>
      <c r="P197" s="249"/>
      <c r="Q197" s="249"/>
      <c r="R197" s="249"/>
      <c r="S197" s="249"/>
      <c r="T197" s="25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159</v>
      </c>
      <c r="AU197" s="251" t="s">
        <v>88</v>
      </c>
      <c r="AV197" s="13" t="s">
        <v>88</v>
      </c>
      <c r="AW197" s="13" t="s">
        <v>37</v>
      </c>
      <c r="AX197" s="13" t="s">
        <v>75</v>
      </c>
      <c r="AY197" s="251" t="s">
        <v>149</v>
      </c>
    </row>
    <row r="198" s="13" customFormat="1">
      <c r="A198" s="13"/>
      <c r="B198" s="240"/>
      <c r="C198" s="241"/>
      <c r="D198" s="242" t="s">
        <v>159</v>
      </c>
      <c r="E198" s="243" t="s">
        <v>19</v>
      </c>
      <c r="F198" s="244" t="s">
        <v>334</v>
      </c>
      <c r="G198" s="241"/>
      <c r="H198" s="245">
        <v>1.7</v>
      </c>
      <c r="I198" s="246"/>
      <c r="J198" s="241"/>
      <c r="K198" s="241"/>
      <c r="L198" s="247"/>
      <c r="M198" s="248"/>
      <c r="N198" s="249"/>
      <c r="O198" s="249"/>
      <c r="P198" s="249"/>
      <c r="Q198" s="249"/>
      <c r="R198" s="249"/>
      <c r="S198" s="249"/>
      <c r="T198" s="25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159</v>
      </c>
      <c r="AU198" s="251" t="s">
        <v>88</v>
      </c>
      <c r="AV198" s="13" t="s">
        <v>88</v>
      </c>
      <c r="AW198" s="13" t="s">
        <v>37</v>
      </c>
      <c r="AX198" s="13" t="s">
        <v>75</v>
      </c>
      <c r="AY198" s="251" t="s">
        <v>149</v>
      </c>
    </row>
    <row r="199" s="13" customFormat="1">
      <c r="A199" s="13"/>
      <c r="B199" s="240"/>
      <c r="C199" s="241"/>
      <c r="D199" s="242" t="s">
        <v>159</v>
      </c>
      <c r="E199" s="243" t="s">
        <v>19</v>
      </c>
      <c r="F199" s="244" t="s">
        <v>335</v>
      </c>
      <c r="G199" s="241"/>
      <c r="H199" s="245">
        <v>8.5</v>
      </c>
      <c r="I199" s="246"/>
      <c r="J199" s="241"/>
      <c r="K199" s="241"/>
      <c r="L199" s="247"/>
      <c r="M199" s="248"/>
      <c r="N199" s="249"/>
      <c r="O199" s="249"/>
      <c r="P199" s="249"/>
      <c r="Q199" s="249"/>
      <c r="R199" s="249"/>
      <c r="S199" s="249"/>
      <c r="T199" s="25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159</v>
      </c>
      <c r="AU199" s="251" t="s">
        <v>88</v>
      </c>
      <c r="AV199" s="13" t="s">
        <v>88</v>
      </c>
      <c r="AW199" s="13" t="s">
        <v>37</v>
      </c>
      <c r="AX199" s="13" t="s">
        <v>75</v>
      </c>
      <c r="AY199" s="251" t="s">
        <v>149</v>
      </c>
    </row>
    <row r="200" s="13" customFormat="1">
      <c r="A200" s="13"/>
      <c r="B200" s="240"/>
      <c r="C200" s="241"/>
      <c r="D200" s="242" t="s">
        <v>159</v>
      </c>
      <c r="E200" s="243" t="s">
        <v>19</v>
      </c>
      <c r="F200" s="244" t="s">
        <v>336</v>
      </c>
      <c r="G200" s="241"/>
      <c r="H200" s="245">
        <v>88.450000000000003</v>
      </c>
      <c r="I200" s="246"/>
      <c r="J200" s="241"/>
      <c r="K200" s="241"/>
      <c r="L200" s="247"/>
      <c r="M200" s="248"/>
      <c r="N200" s="249"/>
      <c r="O200" s="249"/>
      <c r="P200" s="249"/>
      <c r="Q200" s="249"/>
      <c r="R200" s="249"/>
      <c r="S200" s="249"/>
      <c r="T200" s="25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1" t="s">
        <v>159</v>
      </c>
      <c r="AU200" s="251" t="s">
        <v>88</v>
      </c>
      <c r="AV200" s="13" t="s">
        <v>88</v>
      </c>
      <c r="AW200" s="13" t="s">
        <v>37</v>
      </c>
      <c r="AX200" s="13" t="s">
        <v>75</v>
      </c>
      <c r="AY200" s="251" t="s">
        <v>149</v>
      </c>
    </row>
    <row r="201" s="14" customFormat="1">
      <c r="A201" s="14"/>
      <c r="B201" s="252"/>
      <c r="C201" s="253"/>
      <c r="D201" s="242" t="s">
        <v>159</v>
      </c>
      <c r="E201" s="254" t="s">
        <v>19</v>
      </c>
      <c r="F201" s="255" t="s">
        <v>163</v>
      </c>
      <c r="G201" s="253"/>
      <c r="H201" s="256">
        <v>109.90000000000001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2" t="s">
        <v>159</v>
      </c>
      <c r="AU201" s="262" t="s">
        <v>88</v>
      </c>
      <c r="AV201" s="14" t="s">
        <v>157</v>
      </c>
      <c r="AW201" s="14" t="s">
        <v>37</v>
      </c>
      <c r="AX201" s="14" t="s">
        <v>82</v>
      </c>
      <c r="AY201" s="262" t="s">
        <v>149</v>
      </c>
    </row>
    <row r="202" s="2" customFormat="1" ht="48" customHeight="1">
      <c r="A202" s="39"/>
      <c r="B202" s="40"/>
      <c r="C202" s="227" t="s">
        <v>337</v>
      </c>
      <c r="D202" s="227" t="s">
        <v>152</v>
      </c>
      <c r="E202" s="228" t="s">
        <v>338</v>
      </c>
      <c r="F202" s="229" t="s">
        <v>339</v>
      </c>
      <c r="G202" s="230" t="s">
        <v>166</v>
      </c>
      <c r="H202" s="231">
        <v>36.399999999999999</v>
      </c>
      <c r="I202" s="232"/>
      <c r="J202" s="233">
        <f>ROUND(I202*H202,2)</f>
        <v>0</v>
      </c>
      <c r="K202" s="229" t="s">
        <v>156</v>
      </c>
      <c r="L202" s="45"/>
      <c r="M202" s="234" t="s">
        <v>19</v>
      </c>
      <c r="N202" s="235" t="s">
        <v>47</v>
      </c>
      <c r="O202" s="85"/>
      <c r="P202" s="236">
        <f>O202*H202</f>
        <v>0</v>
      </c>
      <c r="Q202" s="236">
        <v>0</v>
      </c>
      <c r="R202" s="236">
        <f>Q202*H202</f>
        <v>0</v>
      </c>
      <c r="S202" s="236">
        <v>0.12</v>
      </c>
      <c r="T202" s="237">
        <f>S202*H202</f>
        <v>4.3679999999999994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157</v>
      </c>
      <c r="AT202" s="238" t="s">
        <v>152</v>
      </c>
      <c r="AU202" s="238" t="s">
        <v>88</v>
      </c>
      <c r="AY202" s="18" t="s">
        <v>149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88</v>
      </c>
      <c r="BK202" s="239">
        <f>ROUND(I202*H202,2)</f>
        <v>0</v>
      </c>
      <c r="BL202" s="18" t="s">
        <v>157</v>
      </c>
      <c r="BM202" s="238" t="s">
        <v>340</v>
      </c>
    </row>
    <row r="203" s="13" customFormat="1">
      <c r="A203" s="13"/>
      <c r="B203" s="240"/>
      <c r="C203" s="241"/>
      <c r="D203" s="242" t="s">
        <v>159</v>
      </c>
      <c r="E203" s="243" t="s">
        <v>19</v>
      </c>
      <c r="F203" s="244" t="s">
        <v>341</v>
      </c>
      <c r="G203" s="241"/>
      <c r="H203" s="245">
        <v>16.100000000000001</v>
      </c>
      <c r="I203" s="246"/>
      <c r="J203" s="241"/>
      <c r="K203" s="241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159</v>
      </c>
      <c r="AU203" s="251" t="s">
        <v>88</v>
      </c>
      <c r="AV203" s="13" t="s">
        <v>88</v>
      </c>
      <c r="AW203" s="13" t="s">
        <v>37</v>
      </c>
      <c r="AX203" s="13" t="s">
        <v>75</v>
      </c>
      <c r="AY203" s="251" t="s">
        <v>149</v>
      </c>
    </row>
    <row r="204" s="13" customFormat="1">
      <c r="A204" s="13"/>
      <c r="B204" s="240"/>
      <c r="C204" s="241"/>
      <c r="D204" s="242" t="s">
        <v>159</v>
      </c>
      <c r="E204" s="243" t="s">
        <v>19</v>
      </c>
      <c r="F204" s="244" t="s">
        <v>342</v>
      </c>
      <c r="G204" s="241"/>
      <c r="H204" s="245">
        <v>20.300000000000001</v>
      </c>
      <c r="I204" s="246"/>
      <c r="J204" s="241"/>
      <c r="K204" s="241"/>
      <c r="L204" s="247"/>
      <c r="M204" s="248"/>
      <c r="N204" s="249"/>
      <c r="O204" s="249"/>
      <c r="P204" s="249"/>
      <c r="Q204" s="249"/>
      <c r="R204" s="249"/>
      <c r="S204" s="249"/>
      <c r="T204" s="25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1" t="s">
        <v>159</v>
      </c>
      <c r="AU204" s="251" t="s">
        <v>88</v>
      </c>
      <c r="AV204" s="13" t="s">
        <v>88</v>
      </c>
      <c r="AW204" s="13" t="s">
        <v>37</v>
      </c>
      <c r="AX204" s="13" t="s">
        <v>75</v>
      </c>
      <c r="AY204" s="251" t="s">
        <v>149</v>
      </c>
    </row>
    <row r="205" s="14" customFormat="1">
      <c r="A205" s="14"/>
      <c r="B205" s="252"/>
      <c r="C205" s="253"/>
      <c r="D205" s="242" t="s">
        <v>159</v>
      </c>
      <c r="E205" s="254" t="s">
        <v>19</v>
      </c>
      <c r="F205" s="255" t="s">
        <v>163</v>
      </c>
      <c r="G205" s="253"/>
      <c r="H205" s="256">
        <v>36.399999999999999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2" t="s">
        <v>159</v>
      </c>
      <c r="AU205" s="262" t="s">
        <v>88</v>
      </c>
      <c r="AV205" s="14" t="s">
        <v>157</v>
      </c>
      <c r="AW205" s="14" t="s">
        <v>37</v>
      </c>
      <c r="AX205" s="14" t="s">
        <v>82</v>
      </c>
      <c r="AY205" s="262" t="s">
        <v>149</v>
      </c>
    </row>
    <row r="206" s="2" customFormat="1" ht="24" customHeight="1">
      <c r="A206" s="39"/>
      <c r="B206" s="40"/>
      <c r="C206" s="227" t="s">
        <v>343</v>
      </c>
      <c r="D206" s="227" t="s">
        <v>152</v>
      </c>
      <c r="E206" s="228" t="s">
        <v>344</v>
      </c>
      <c r="F206" s="229" t="s">
        <v>345</v>
      </c>
      <c r="G206" s="230" t="s">
        <v>346</v>
      </c>
      <c r="H206" s="231">
        <v>59</v>
      </c>
      <c r="I206" s="232"/>
      <c r="J206" s="233">
        <f>ROUND(I206*H206,2)</f>
        <v>0</v>
      </c>
      <c r="K206" s="229" t="s">
        <v>156</v>
      </c>
      <c r="L206" s="45"/>
      <c r="M206" s="234" t="s">
        <v>19</v>
      </c>
      <c r="N206" s="235" t="s">
        <v>47</v>
      </c>
      <c r="O206" s="85"/>
      <c r="P206" s="236">
        <f>O206*H206</f>
        <v>0</v>
      </c>
      <c r="Q206" s="236">
        <v>0</v>
      </c>
      <c r="R206" s="236">
        <f>Q206*H206</f>
        <v>0</v>
      </c>
      <c r="S206" s="236">
        <v>0.0089999999999999993</v>
      </c>
      <c r="T206" s="237">
        <f>S206*H206</f>
        <v>0.53099999999999992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157</v>
      </c>
      <c r="AT206" s="238" t="s">
        <v>152</v>
      </c>
      <c r="AU206" s="238" t="s">
        <v>88</v>
      </c>
      <c r="AY206" s="18" t="s">
        <v>149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88</v>
      </c>
      <c r="BK206" s="239">
        <f>ROUND(I206*H206,2)</f>
        <v>0</v>
      </c>
      <c r="BL206" s="18" t="s">
        <v>157</v>
      </c>
      <c r="BM206" s="238" t="s">
        <v>347</v>
      </c>
    </row>
    <row r="207" s="13" customFormat="1">
      <c r="A207" s="13"/>
      <c r="B207" s="240"/>
      <c r="C207" s="241"/>
      <c r="D207" s="242" t="s">
        <v>159</v>
      </c>
      <c r="E207" s="243" t="s">
        <v>19</v>
      </c>
      <c r="F207" s="244" t="s">
        <v>348</v>
      </c>
      <c r="G207" s="241"/>
      <c r="H207" s="245">
        <v>7.9400000000000004</v>
      </c>
      <c r="I207" s="246"/>
      <c r="J207" s="241"/>
      <c r="K207" s="241"/>
      <c r="L207" s="247"/>
      <c r="M207" s="248"/>
      <c r="N207" s="249"/>
      <c r="O207" s="249"/>
      <c r="P207" s="249"/>
      <c r="Q207" s="249"/>
      <c r="R207" s="249"/>
      <c r="S207" s="249"/>
      <c r="T207" s="25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159</v>
      </c>
      <c r="AU207" s="251" t="s">
        <v>88</v>
      </c>
      <c r="AV207" s="13" t="s">
        <v>88</v>
      </c>
      <c r="AW207" s="13" t="s">
        <v>37</v>
      </c>
      <c r="AX207" s="13" t="s">
        <v>75</v>
      </c>
      <c r="AY207" s="251" t="s">
        <v>149</v>
      </c>
    </row>
    <row r="208" s="13" customFormat="1">
      <c r="A208" s="13"/>
      <c r="B208" s="240"/>
      <c r="C208" s="241"/>
      <c r="D208" s="242" t="s">
        <v>159</v>
      </c>
      <c r="E208" s="243" t="s">
        <v>19</v>
      </c>
      <c r="F208" s="244" t="s">
        <v>349</v>
      </c>
      <c r="G208" s="241"/>
      <c r="H208" s="245">
        <v>16.780000000000001</v>
      </c>
      <c r="I208" s="246"/>
      <c r="J208" s="241"/>
      <c r="K208" s="241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159</v>
      </c>
      <c r="AU208" s="251" t="s">
        <v>88</v>
      </c>
      <c r="AV208" s="13" t="s">
        <v>88</v>
      </c>
      <c r="AW208" s="13" t="s">
        <v>37</v>
      </c>
      <c r="AX208" s="13" t="s">
        <v>75</v>
      </c>
      <c r="AY208" s="251" t="s">
        <v>149</v>
      </c>
    </row>
    <row r="209" s="13" customFormat="1">
      <c r="A209" s="13"/>
      <c r="B209" s="240"/>
      <c r="C209" s="241"/>
      <c r="D209" s="242" t="s">
        <v>159</v>
      </c>
      <c r="E209" s="243" t="s">
        <v>19</v>
      </c>
      <c r="F209" s="244" t="s">
        <v>350</v>
      </c>
      <c r="G209" s="241"/>
      <c r="H209" s="245">
        <v>7.0199999999999996</v>
      </c>
      <c r="I209" s="246"/>
      <c r="J209" s="241"/>
      <c r="K209" s="241"/>
      <c r="L209" s="247"/>
      <c r="M209" s="248"/>
      <c r="N209" s="249"/>
      <c r="O209" s="249"/>
      <c r="P209" s="249"/>
      <c r="Q209" s="249"/>
      <c r="R209" s="249"/>
      <c r="S209" s="249"/>
      <c r="T209" s="25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1" t="s">
        <v>159</v>
      </c>
      <c r="AU209" s="251" t="s">
        <v>88</v>
      </c>
      <c r="AV209" s="13" t="s">
        <v>88</v>
      </c>
      <c r="AW209" s="13" t="s">
        <v>37</v>
      </c>
      <c r="AX209" s="13" t="s">
        <v>75</v>
      </c>
      <c r="AY209" s="251" t="s">
        <v>149</v>
      </c>
    </row>
    <row r="210" s="13" customFormat="1">
      <c r="A210" s="13"/>
      <c r="B210" s="240"/>
      <c r="C210" s="241"/>
      <c r="D210" s="242" t="s">
        <v>159</v>
      </c>
      <c r="E210" s="243" t="s">
        <v>19</v>
      </c>
      <c r="F210" s="244" t="s">
        <v>351</v>
      </c>
      <c r="G210" s="241"/>
      <c r="H210" s="245">
        <v>10.1</v>
      </c>
      <c r="I210" s="246"/>
      <c r="J210" s="241"/>
      <c r="K210" s="241"/>
      <c r="L210" s="247"/>
      <c r="M210" s="248"/>
      <c r="N210" s="249"/>
      <c r="O210" s="249"/>
      <c r="P210" s="249"/>
      <c r="Q210" s="249"/>
      <c r="R210" s="249"/>
      <c r="S210" s="249"/>
      <c r="T210" s="25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159</v>
      </c>
      <c r="AU210" s="251" t="s">
        <v>88</v>
      </c>
      <c r="AV210" s="13" t="s">
        <v>88</v>
      </c>
      <c r="AW210" s="13" t="s">
        <v>37</v>
      </c>
      <c r="AX210" s="13" t="s">
        <v>75</v>
      </c>
      <c r="AY210" s="251" t="s">
        <v>149</v>
      </c>
    </row>
    <row r="211" s="13" customFormat="1">
      <c r="A211" s="13"/>
      <c r="B211" s="240"/>
      <c r="C211" s="241"/>
      <c r="D211" s="242" t="s">
        <v>159</v>
      </c>
      <c r="E211" s="243" t="s">
        <v>19</v>
      </c>
      <c r="F211" s="244" t="s">
        <v>352</v>
      </c>
      <c r="G211" s="241"/>
      <c r="H211" s="245">
        <v>17.16</v>
      </c>
      <c r="I211" s="246"/>
      <c r="J211" s="241"/>
      <c r="K211" s="241"/>
      <c r="L211" s="247"/>
      <c r="M211" s="248"/>
      <c r="N211" s="249"/>
      <c r="O211" s="249"/>
      <c r="P211" s="249"/>
      <c r="Q211" s="249"/>
      <c r="R211" s="249"/>
      <c r="S211" s="249"/>
      <c r="T211" s="25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159</v>
      </c>
      <c r="AU211" s="251" t="s">
        <v>88</v>
      </c>
      <c r="AV211" s="13" t="s">
        <v>88</v>
      </c>
      <c r="AW211" s="13" t="s">
        <v>37</v>
      </c>
      <c r="AX211" s="13" t="s">
        <v>75</v>
      </c>
      <c r="AY211" s="251" t="s">
        <v>149</v>
      </c>
    </row>
    <row r="212" s="14" customFormat="1">
      <c r="A212" s="14"/>
      <c r="B212" s="252"/>
      <c r="C212" s="253"/>
      <c r="D212" s="242" t="s">
        <v>159</v>
      </c>
      <c r="E212" s="254" t="s">
        <v>19</v>
      </c>
      <c r="F212" s="255" t="s">
        <v>163</v>
      </c>
      <c r="G212" s="253"/>
      <c r="H212" s="256">
        <v>59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2" t="s">
        <v>159</v>
      </c>
      <c r="AU212" s="262" t="s">
        <v>88</v>
      </c>
      <c r="AV212" s="14" t="s">
        <v>157</v>
      </c>
      <c r="AW212" s="14" t="s">
        <v>37</v>
      </c>
      <c r="AX212" s="14" t="s">
        <v>82</v>
      </c>
      <c r="AY212" s="262" t="s">
        <v>149</v>
      </c>
    </row>
    <row r="213" s="2" customFormat="1" ht="24" customHeight="1">
      <c r="A213" s="39"/>
      <c r="B213" s="40"/>
      <c r="C213" s="227" t="s">
        <v>353</v>
      </c>
      <c r="D213" s="227" t="s">
        <v>152</v>
      </c>
      <c r="E213" s="228" t="s">
        <v>354</v>
      </c>
      <c r="F213" s="229" t="s">
        <v>355</v>
      </c>
      <c r="G213" s="230" t="s">
        <v>155</v>
      </c>
      <c r="H213" s="231">
        <v>21.946000000000002</v>
      </c>
      <c r="I213" s="232"/>
      <c r="J213" s="233">
        <f>ROUND(I213*H213,2)</f>
        <v>0</v>
      </c>
      <c r="K213" s="229" t="s">
        <v>156</v>
      </c>
      <c r="L213" s="45"/>
      <c r="M213" s="234" t="s">
        <v>19</v>
      </c>
      <c r="N213" s="235" t="s">
        <v>47</v>
      </c>
      <c r="O213" s="85"/>
      <c r="P213" s="236">
        <f>O213*H213</f>
        <v>0</v>
      </c>
      <c r="Q213" s="236">
        <v>0</v>
      </c>
      <c r="R213" s="236">
        <f>Q213*H213</f>
        <v>0</v>
      </c>
      <c r="S213" s="236">
        <v>1.3999999999999999</v>
      </c>
      <c r="T213" s="237">
        <f>S213*H213</f>
        <v>30.724399999999999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157</v>
      </c>
      <c r="AT213" s="238" t="s">
        <v>152</v>
      </c>
      <c r="AU213" s="238" t="s">
        <v>88</v>
      </c>
      <c r="AY213" s="18" t="s">
        <v>149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88</v>
      </c>
      <c r="BK213" s="239">
        <f>ROUND(I213*H213,2)</f>
        <v>0</v>
      </c>
      <c r="BL213" s="18" t="s">
        <v>157</v>
      </c>
      <c r="BM213" s="238" t="s">
        <v>356</v>
      </c>
    </row>
    <row r="214" s="13" customFormat="1">
      <c r="A214" s="13"/>
      <c r="B214" s="240"/>
      <c r="C214" s="241"/>
      <c r="D214" s="242" t="s">
        <v>159</v>
      </c>
      <c r="E214" s="243" t="s">
        <v>19</v>
      </c>
      <c r="F214" s="244" t="s">
        <v>357</v>
      </c>
      <c r="G214" s="241"/>
      <c r="H214" s="245">
        <v>0.60799999999999998</v>
      </c>
      <c r="I214" s="246"/>
      <c r="J214" s="241"/>
      <c r="K214" s="241"/>
      <c r="L214" s="247"/>
      <c r="M214" s="248"/>
      <c r="N214" s="249"/>
      <c r="O214" s="249"/>
      <c r="P214" s="249"/>
      <c r="Q214" s="249"/>
      <c r="R214" s="249"/>
      <c r="S214" s="249"/>
      <c r="T214" s="25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1" t="s">
        <v>159</v>
      </c>
      <c r="AU214" s="251" t="s">
        <v>88</v>
      </c>
      <c r="AV214" s="13" t="s">
        <v>88</v>
      </c>
      <c r="AW214" s="13" t="s">
        <v>37</v>
      </c>
      <c r="AX214" s="13" t="s">
        <v>75</v>
      </c>
      <c r="AY214" s="251" t="s">
        <v>149</v>
      </c>
    </row>
    <row r="215" s="13" customFormat="1">
      <c r="A215" s="13"/>
      <c r="B215" s="240"/>
      <c r="C215" s="241"/>
      <c r="D215" s="242" t="s">
        <v>159</v>
      </c>
      <c r="E215" s="243" t="s">
        <v>19</v>
      </c>
      <c r="F215" s="244" t="s">
        <v>358</v>
      </c>
      <c r="G215" s="241"/>
      <c r="H215" s="245">
        <v>0.29999999999999999</v>
      </c>
      <c r="I215" s="246"/>
      <c r="J215" s="241"/>
      <c r="K215" s="241"/>
      <c r="L215" s="247"/>
      <c r="M215" s="248"/>
      <c r="N215" s="249"/>
      <c r="O215" s="249"/>
      <c r="P215" s="249"/>
      <c r="Q215" s="249"/>
      <c r="R215" s="249"/>
      <c r="S215" s="249"/>
      <c r="T215" s="25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159</v>
      </c>
      <c r="AU215" s="251" t="s">
        <v>88</v>
      </c>
      <c r="AV215" s="13" t="s">
        <v>88</v>
      </c>
      <c r="AW215" s="13" t="s">
        <v>37</v>
      </c>
      <c r="AX215" s="13" t="s">
        <v>75</v>
      </c>
      <c r="AY215" s="251" t="s">
        <v>149</v>
      </c>
    </row>
    <row r="216" s="13" customFormat="1">
      <c r="A216" s="13"/>
      <c r="B216" s="240"/>
      <c r="C216" s="241"/>
      <c r="D216" s="242" t="s">
        <v>159</v>
      </c>
      <c r="E216" s="243" t="s">
        <v>19</v>
      </c>
      <c r="F216" s="244" t="s">
        <v>359</v>
      </c>
      <c r="G216" s="241"/>
      <c r="H216" s="245">
        <v>2.415</v>
      </c>
      <c r="I216" s="246"/>
      <c r="J216" s="241"/>
      <c r="K216" s="241"/>
      <c r="L216" s="247"/>
      <c r="M216" s="248"/>
      <c r="N216" s="249"/>
      <c r="O216" s="249"/>
      <c r="P216" s="249"/>
      <c r="Q216" s="249"/>
      <c r="R216" s="249"/>
      <c r="S216" s="249"/>
      <c r="T216" s="25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1" t="s">
        <v>159</v>
      </c>
      <c r="AU216" s="251" t="s">
        <v>88</v>
      </c>
      <c r="AV216" s="13" t="s">
        <v>88</v>
      </c>
      <c r="AW216" s="13" t="s">
        <v>37</v>
      </c>
      <c r="AX216" s="13" t="s">
        <v>75</v>
      </c>
      <c r="AY216" s="251" t="s">
        <v>149</v>
      </c>
    </row>
    <row r="217" s="13" customFormat="1">
      <c r="A217" s="13"/>
      <c r="B217" s="240"/>
      <c r="C217" s="241"/>
      <c r="D217" s="242" t="s">
        <v>159</v>
      </c>
      <c r="E217" s="243" t="s">
        <v>19</v>
      </c>
      <c r="F217" s="244" t="s">
        <v>360</v>
      </c>
      <c r="G217" s="241"/>
      <c r="H217" s="245">
        <v>3.0449999999999999</v>
      </c>
      <c r="I217" s="246"/>
      <c r="J217" s="241"/>
      <c r="K217" s="241"/>
      <c r="L217" s="247"/>
      <c r="M217" s="248"/>
      <c r="N217" s="249"/>
      <c r="O217" s="249"/>
      <c r="P217" s="249"/>
      <c r="Q217" s="249"/>
      <c r="R217" s="249"/>
      <c r="S217" s="249"/>
      <c r="T217" s="25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1" t="s">
        <v>159</v>
      </c>
      <c r="AU217" s="251" t="s">
        <v>88</v>
      </c>
      <c r="AV217" s="13" t="s">
        <v>88</v>
      </c>
      <c r="AW217" s="13" t="s">
        <v>37</v>
      </c>
      <c r="AX217" s="13" t="s">
        <v>75</v>
      </c>
      <c r="AY217" s="251" t="s">
        <v>149</v>
      </c>
    </row>
    <row r="218" s="13" customFormat="1">
      <c r="A218" s="13"/>
      <c r="B218" s="240"/>
      <c r="C218" s="241"/>
      <c r="D218" s="242" t="s">
        <v>159</v>
      </c>
      <c r="E218" s="243" t="s">
        <v>19</v>
      </c>
      <c r="F218" s="244" t="s">
        <v>361</v>
      </c>
      <c r="G218" s="241"/>
      <c r="H218" s="245">
        <v>0.78000000000000003</v>
      </c>
      <c r="I218" s="246"/>
      <c r="J218" s="241"/>
      <c r="K218" s="241"/>
      <c r="L218" s="247"/>
      <c r="M218" s="248"/>
      <c r="N218" s="249"/>
      <c r="O218" s="249"/>
      <c r="P218" s="249"/>
      <c r="Q218" s="249"/>
      <c r="R218" s="249"/>
      <c r="S218" s="249"/>
      <c r="T218" s="25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159</v>
      </c>
      <c r="AU218" s="251" t="s">
        <v>88</v>
      </c>
      <c r="AV218" s="13" t="s">
        <v>88</v>
      </c>
      <c r="AW218" s="13" t="s">
        <v>37</v>
      </c>
      <c r="AX218" s="13" t="s">
        <v>75</v>
      </c>
      <c r="AY218" s="251" t="s">
        <v>149</v>
      </c>
    </row>
    <row r="219" s="13" customFormat="1">
      <c r="A219" s="13"/>
      <c r="B219" s="240"/>
      <c r="C219" s="241"/>
      <c r="D219" s="242" t="s">
        <v>159</v>
      </c>
      <c r="E219" s="243" t="s">
        <v>19</v>
      </c>
      <c r="F219" s="244" t="s">
        <v>362</v>
      </c>
      <c r="G219" s="241"/>
      <c r="H219" s="245">
        <v>0.255</v>
      </c>
      <c r="I219" s="246"/>
      <c r="J219" s="241"/>
      <c r="K219" s="241"/>
      <c r="L219" s="247"/>
      <c r="M219" s="248"/>
      <c r="N219" s="249"/>
      <c r="O219" s="249"/>
      <c r="P219" s="249"/>
      <c r="Q219" s="249"/>
      <c r="R219" s="249"/>
      <c r="S219" s="249"/>
      <c r="T219" s="25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1" t="s">
        <v>159</v>
      </c>
      <c r="AU219" s="251" t="s">
        <v>88</v>
      </c>
      <c r="AV219" s="13" t="s">
        <v>88</v>
      </c>
      <c r="AW219" s="13" t="s">
        <v>37</v>
      </c>
      <c r="AX219" s="13" t="s">
        <v>75</v>
      </c>
      <c r="AY219" s="251" t="s">
        <v>149</v>
      </c>
    </row>
    <row r="220" s="13" customFormat="1">
      <c r="A220" s="13"/>
      <c r="B220" s="240"/>
      <c r="C220" s="241"/>
      <c r="D220" s="242" t="s">
        <v>159</v>
      </c>
      <c r="E220" s="243" t="s">
        <v>19</v>
      </c>
      <c r="F220" s="244" t="s">
        <v>363</v>
      </c>
      <c r="G220" s="241"/>
      <c r="H220" s="245">
        <v>1.2749999999999999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159</v>
      </c>
      <c r="AU220" s="251" t="s">
        <v>88</v>
      </c>
      <c r="AV220" s="13" t="s">
        <v>88</v>
      </c>
      <c r="AW220" s="13" t="s">
        <v>37</v>
      </c>
      <c r="AX220" s="13" t="s">
        <v>75</v>
      </c>
      <c r="AY220" s="251" t="s">
        <v>149</v>
      </c>
    </row>
    <row r="221" s="13" customFormat="1">
      <c r="A221" s="13"/>
      <c r="B221" s="240"/>
      <c r="C221" s="241"/>
      <c r="D221" s="242" t="s">
        <v>159</v>
      </c>
      <c r="E221" s="243" t="s">
        <v>19</v>
      </c>
      <c r="F221" s="244" t="s">
        <v>364</v>
      </c>
      <c r="G221" s="241"/>
      <c r="H221" s="245">
        <v>13.268000000000001</v>
      </c>
      <c r="I221" s="246"/>
      <c r="J221" s="241"/>
      <c r="K221" s="241"/>
      <c r="L221" s="247"/>
      <c r="M221" s="248"/>
      <c r="N221" s="249"/>
      <c r="O221" s="249"/>
      <c r="P221" s="249"/>
      <c r="Q221" s="249"/>
      <c r="R221" s="249"/>
      <c r="S221" s="249"/>
      <c r="T221" s="25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1" t="s">
        <v>159</v>
      </c>
      <c r="AU221" s="251" t="s">
        <v>88</v>
      </c>
      <c r="AV221" s="13" t="s">
        <v>88</v>
      </c>
      <c r="AW221" s="13" t="s">
        <v>37</v>
      </c>
      <c r="AX221" s="13" t="s">
        <v>75</v>
      </c>
      <c r="AY221" s="251" t="s">
        <v>149</v>
      </c>
    </row>
    <row r="222" s="14" customFormat="1">
      <c r="A222" s="14"/>
      <c r="B222" s="252"/>
      <c r="C222" s="253"/>
      <c r="D222" s="242" t="s">
        <v>159</v>
      </c>
      <c r="E222" s="254" t="s">
        <v>19</v>
      </c>
      <c r="F222" s="255" t="s">
        <v>163</v>
      </c>
      <c r="G222" s="253"/>
      <c r="H222" s="256">
        <v>21.946000000000002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2" t="s">
        <v>159</v>
      </c>
      <c r="AU222" s="262" t="s">
        <v>88</v>
      </c>
      <c r="AV222" s="14" t="s">
        <v>157</v>
      </c>
      <c r="AW222" s="14" t="s">
        <v>37</v>
      </c>
      <c r="AX222" s="14" t="s">
        <v>82</v>
      </c>
      <c r="AY222" s="262" t="s">
        <v>149</v>
      </c>
    </row>
    <row r="223" s="2" customFormat="1" ht="36" customHeight="1">
      <c r="A223" s="39"/>
      <c r="B223" s="40"/>
      <c r="C223" s="227" t="s">
        <v>365</v>
      </c>
      <c r="D223" s="227" t="s">
        <v>152</v>
      </c>
      <c r="E223" s="228" t="s">
        <v>366</v>
      </c>
      <c r="F223" s="229" t="s">
        <v>367</v>
      </c>
      <c r="G223" s="230" t="s">
        <v>166</v>
      </c>
      <c r="H223" s="231">
        <v>10.050000000000001</v>
      </c>
      <c r="I223" s="232"/>
      <c r="J223" s="233">
        <f>ROUND(I223*H223,2)</f>
        <v>0</v>
      </c>
      <c r="K223" s="229" t="s">
        <v>156</v>
      </c>
      <c r="L223" s="45"/>
      <c r="M223" s="234" t="s">
        <v>19</v>
      </c>
      <c r="N223" s="235" t="s">
        <v>47</v>
      </c>
      <c r="O223" s="85"/>
      <c r="P223" s="236">
        <f>O223*H223</f>
        <v>0</v>
      </c>
      <c r="Q223" s="236">
        <v>0</v>
      </c>
      <c r="R223" s="236">
        <f>Q223*H223</f>
        <v>0</v>
      </c>
      <c r="S223" s="236">
        <v>0.087999999999999995</v>
      </c>
      <c r="T223" s="237">
        <f>S223*H223</f>
        <v>0.88439999999999996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157</v>
      </c>
      <c r="AT223" s="238" t="s">
        <v>152</v>
      </c>
      <c r="AU223" s="238" t="s">
        <v>88</v>
      </c>
      <c r="AY223" s="18" t="s">
        <v>149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88</v>
      </c>
      <c r="BK223" s="239">
        <f>ROUND(I223*H223,2)</f>
        <v>0</v>
      </c>
      <c r="BL223" s="18" t="s">
        <v>157</v>
      </c>
      <c r="BM223" s="238" t="s">
        <v>368</v>
      </c>
    </row>
    <row r="224" s="13" customFormat="1">
      <c r="A224" s="13"/>
      <c r="B224" s="240"/>
      <c r="C224" s="241"/>
      <c r="D224" s="242" t="s">
        <v>159</v>
      </c>
      <c r="E224" s="243" t="s">
        <v>19</v>
      </c>
      <c r="F224" s="244" t="s">
        <v>369</v>
      </c>
      <c r="G224" s="241"/>
      <c r="H224" s="245">
        <v>10.050000000000001</v>
      </c>
      <c r="I224" s="246"/>
      <c r="J224" s="241"/>
      <c r="K224" s="241"/>
      <c r="L224" s="247"/>
      <c r="M224" s="248"/>
      <c r="N224" s="249"/>
      <c r="O224" s="249"/>
      <c r="P224" s="249"/>
      <c r="Q224" s="249"/>
      <c r="R224" s="249"/>
      <c r="S224" s="249"/>
      <c r="T224" s="25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1" t="s">
        <v>159</v>
      </c>
      <c r="AU224" s="251" t="s">
        <v>88</v>
      </c>
      <c r="AV224" s="13" t="s">
        <v>88</v>
      </c>
      <c r="AW224" s="13" t="s">
        <v>37</v>
      </c>
      <c r="AX224" s="13" t="s">
        <v>82</v>
      </c>
      <c r="AY224" s="251" t="s">
        <v>149</v>
      </c>
    </row>
    <row r="225" s="2" customFormat="1" ht="36" customHeight="1">
      <c r="A225" s="39"/>
      <c r="B225" s="40"/>
      <c r="C225" s="227" t="s">
        <v>370</v>
      </c>
      <c r="D225" s="227" t="s">
        <v>152</v>
      </c>
      <c r="E225" s="228" t="s">
        <v>371</v>
      </c>
      <c r="F225" s="229" t="s">
        <v>372</v>
      </c>
      <c r="G225" s="230" t="s">
        <v>166</v>
      </c>
      <c r="H225" s="231">
        <v>2.4500000000000002</v>
      </c>
      <c r="I225" s="232"/>
      <c r="J225" s="233">
        <f>ROUND(I225*H225,2)</f>
        <v>0</v>
      </c>
      <c r="K225" s="229" t="s">
        <v>156</v>
      </c>
      <c r="L225" s="45"/>
      <c r="M225" s="234" t="s">
        <v>19</v>
      </c>
      <c r="N225" s="235" t="s">
        <v>47</v>
      </c>
      <c r="O225" s="85"/>
      <c r="P225" s="236">
        <f>O225*H225</f>
        <v>0</v>
      </c>
      <c r="Q225" s="236">
        <v>0</v>
      </c>
      <c r="R225" s="236">
        <f>Q225*H225</f>
        <v>0</v>
      </c>
      <c r="S225" s="236">
        <v>0.067000000000000004</v>
      </c>
      <c r="T225" s="237">
        <f>S225*H225</f>
        <v>0.16415000000000002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157</v>
      </c>
      <c r="AT225" s="238" t="s">
        <v>152</v>
      </c>
      <c r="AU225" s="238" t="s">
        <v>88</v>
      </c>
      <c r="AY225" s="18" t="s">
        <v>149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88</v>
      </c>
      <c r="BK225" s="239">
        <f>ROUND(I225*H225,2)</f>
        <v>0</v>
      </c>
      <c r="BL225" s="18" t="s">
        <v>157</v>
      </c>
      <c r="BM225" s="238" t="s">
        <v>373</v>
      </c>
    </row>
    <row r="226" s="13" customFormat="1">
      <c r="A226" s="13"/>
      <c r="B226" s="240"/>
      <c r="C226" s="241"/>
      <c r="D226" s="242" t="s">
        <v>159</v>
      </c>
      <c r="E226" s="243" t="s">
        <v>19</v>
      </c>
      <c r="F226" s="244" t="s">
        <v>374</v>
      </c>
      <c r="G226" s="241"/>
      <c r="H226" s="245">
        <v>2.4500000000000002</v>
      </c>
      <c r="I226" s="246"/>
      <c r="J226" s="241"/>
      <c r="K226" s="241"/>
      <c r="L226" s="247"/>
      <c r="M226" s="248"/>
      <c r="N226" s="249"/>
      <c r="O226" s="249"/>
      <c r="P226" s="249"/>
      <c r="Q226" s="249"/>
      <c r="R226" s="249"/>
      <c r="S226" s="249"/>
      <c r="T226" s="25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1" t="s">
        <v>159</v>
      </c>
      <c r="AU226" s="251" t="s">
        <v>88</v>
      </c>
      <c r="AV226" s="13" t="s">
        <v>88</v>
      </c>
      <c r="AW226" s="13" t="s">
        <v>37</v>
      </c>
      <c r="AX226" s="13" t="s">
        <v>82</v>
      </c>
      <c r="AY226" s="251" t="s">
        <v>149</v>
      </c>
    </row>
    <row r="227" s="2" customFormat="1" ht="24" customHeight="1">
      <c r="A227" s="39"/>
      <c r="B227" s="40"/>
      <c r="C227" s="227" t="s">
        <v>375</v>
      </c>
      <c r="D227" s="227" t="s">
        <v>152</v>
      </c>
      <c r="E227" s="228" t="s">
        <v>376</v>
      </c>
      <c r="F227" s="229" t="s">
        <v>377</v>
      </c>
      <c r="G227" s="230" t="s">
        <v>187</v>
      </c>
      <c r="H227" s="231">
        <v>1</v>
      </c>
      <c r="I227" s="232"/>
      <c r="J227" s="233">
        <f>ROUND(I227*H227,2)</f>
        <v>0</v>
      </c>
      <c r="K227" s="229" t="s">
        <v>156</v>
      </c>
      <c r="L227" s="45"/>
      <c r="M227" s="234" t="s">
        <v>19</v>
      </c>
      <c r="N227" s="235" t="s">
        <v>47</v>
      </c>
      <c r="O227" s="85"/>
      <c r="P227" s="236">
        <f>O227*H227</f>
        <v>0</v>
      </c>
      <c r="Q227" s="236">
        <v>0</v>
      </c>
      <c r="R227" s="236">
        <f>Q227*H227</f>
        <v>0</v>
      </c>
      <c r="S227" s="236">
        <v>0.049000000000000002</v>
      </c>
      <c r="T227" s="237">
        <f>S227*H227</f>
        <v>0.049000000000000002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157</v>
      </c>
      <c r="AT227" s="238" t="s">
        <v>152</v>
      </c>
      <c r="AU227" s="238" t="s">
        <v>88</v>
      </c>
      <c r="AY227" s="18" t="s">
        <v>149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88</v>
      </c>
      <c r="BK227" s="239">
        <f>ROUND(I227*H227,2)</f>
        <v>0</v>
      </c>
      <c r="BL227" s="18" t="s">
        <v>157</v>
      </c>
      <c r="BM227" s="238" t="s">
        <v>378</v>
      </c>
    </row>
    <row r="228" s="13" customFormat="1">
      <c r="A228" s="13"/>
      <c r="B228" s="240"/>
      <c r="C228" s="241"/>
      <c r="D228" s="242" t="s">
        <v>159</v>
      </c>
      <c r="E228" s="243" t="s">
        <v>19</v>
      </c>
      <c r="F228" s="244" t="s">
        <v>379</v>
      </c>
      <c r="G228" s="241"/>
      <c r="H228" s="245">
        <v>1</v>
      </c>
      <c r="I228" s="246"/>
      <c r="J228" s="241"/>
      <c r="K228" s="241"/>
      <c r="L228" s="247"/>
      <c r="M228" s="248"/>
      <c r="N228" s="249"/>
      <c r="O228" s="249"/>
      <c r="P228" s="249"/>
      <c r="Q228" s="249"/>
      <c r="R228" s="249"/>
      <c r="S228" s="249"/>
      <c r="T228" s="25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1" t="s">
        <v>159</v>
      </c>
      <c r="AU228" s="251" t="s">
        <v>88</v>
      </c>
      <c r="AV228" s="13" t="s">
        <v>88</v>
      </c>
      <c r="AW228" s="13" t="s">
        <v>37</v>
      </c>
      <c r="AX228" s="13" t="s">
        <v>82</v>
      </c>
      <c r="AY228" s="251" t="s">
        <v>149</v>
      </c>
    </row>
    <row r="229" s="2" customFormat="1" ht="36" customHeight="1">
      <c r="A229" s="39"/>
      <c r="B229" s="40"/>
      <c r="C229" s="227" t="s">
        <v>380</v>
      </c>
      <c r="D229" s="227" t="s">
        <v>152</v>
      </c>
      <c r="E229" s="228" t="s">
        <v>381</v>
      </c>
      <c r="F229" s="229" t="s">
        <v>382</v>
      </c>
      <c r="G229" s="230" t="s">
        <v>187</v>
      </c>
      <c r="H229" s="231">
        <v>2</v>
      </c>
      <c r="I229" s="232"/>
      <c r="J229" s="233">
        <f>ROUND(I229*H229,2)</f>
        <v>0</v>
      </c>
      <c r="K229" s="229" t="s">
        <v>156</v>
      </c>
      <c r="L229" s="45"/>
      <c r="M229" s="234" t="s">
        <v>19</v>
      </c>
      <c r="N229" s="235" t="s">
        <v>47</v>
      </c>
      <c r="O229" s="85"/>
      <c r="P229" s="236">
        <f>O229*H229</f>
        <v>0</v>
      </c>
      <c r="Q229" s="236">
        <v>0</v>
      </c>
      <c r="R229" s="236">
        <f>Q229*H229</f>
        <v>0</v>
      </c>
      <c r="S229" s="236">
        <v>0.031</v>
      </c>
      <c r="T229" s="237">
        <f>S229*H229</f>
        <v>0.062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157</v>
      </c>
      <c r="AT229" s="238" t="s">
        <v>152</v>
      </c>
      <c r="AU229" s="238" t="s">
        <v>88</v>
      </c>
      <c r="AY229" s="18" t="s">
        <v>149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88</v>
      </c>
      <c r="BK229" s="239">
        <f>ROUND(I229*H229,2)</f>
        <v>0</v>
      </c>
      <c r="BL229" s="18" t="s">
        <v>157</v>
      </c>
      <c r="BM229" s="238" t="s">
        <v>383</v>
      </c>
    </row>
    <row r="230" s="13" customFormat="1">
      <c r="A230" s="13"/>
      <c r="B230" s="240"/>
      <c r="C230" s="241"/>
      <c r="D230" s="242" t="s">
        <v>159</v>
      </c>
      <c r="E230" s="243" t="s">
        <v>19</v>
      </c>
      <c r="F230" s="244" t="s">
        <v>189</v>
      </c>
      <c r="G230" s="241"/>
      <c r="H230" s="245">
        <v>2</v>
      </c>
      <c r="I230" s="246"/>
      <c r="J230" s="241"/>
      <c r="K230" s="241"/>
      <c r="L230" s="247"/>
      <c r="M230" s="248"/>
      <c r="N230" s="249"/>
      <c r="O230" s="249"/>
      <c r="P230" s="249"/>
      <c r="Q230" s="249"/>
      <c r="R230" s="249"/>
      <c r="S230" s="249"/>
      <c r="T230" s="25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1" t="s">
        <v>159</v>
      </c>
      <c r="AU230" s="251" t="s">
        <v>88</v>
      </c>
      <c r="AV230" s="13" t="s">
        <v>88</v>
      </c>
      <c r="AW230" s="13" t="s">
        <v>37</v>
      </c>
      <c r="AX230" s="13" t="s">
        <v>82</v>
      </c>
      <c r="AY230" s="251" t="s">
        <v>149</v>
      </c>
    </row>
    <row r="231" s="2" customFormat="1" ht="36" customHeight="1">
      <c r="A231" s="39"/>
      <c r="B231" s="40"/>
      <c r="C231" s="227" t="s">
        <v>384</v>
      </c>
      <c r="D231" s="227" t="s">
        <v>152</v>
      </c>
      <c r="E231" s="228" t="s">
        <v>385</v>
      </c>
      <c r="F231" s="229" t="s">
        <v>386</v>
      </c>
      <c r="G231" s="230" t="s">
        <v>346</v>
      </c>
      <c r="H231" s="231">
        <v>15.199999999999999</v>
      </c>
      <c r="I231" s="232"/>
      <c r="J231" s="233">
        <f>ROUND(I231*H231,2)</f>
        <v>0</v>
      </c>
      <c r="K231" s="229" t="s">
        <v>156</v>
      </c>
      <c r="L231" s="45"/>
      <c r="M231" s="234" t="s">
        <v>19</v>
      </c>
      <c r="N231" s="235" t="s">
        <v>47</v>
      </c>
      <c r="O231" s="85"/>
      <c r="P231" s="236">
        <f>O231*H231</f>
        <v>0</v>
      </c>
      <c r="Q231" s="236">
        <v>0</v>
      </c>
      <c r="R231" s="236">
        <f>Q231*H231</f>
        <v>0</v>
      </c>
      <c r="S231" s="236">
        <v>0.0089999999999999993</v>
      </c>
      <c r="T231" s="237">
        <f>S231*H231</f>
        <v>0.13679999999999998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157</v>
      </c>
      <c r="AT231" s="238" t="s">
        <v>152</v>
      </c>
      <c r="AU231" s="238" t="s">
        <v>88</v>
      </c>
      <c r="AY231" s="18" t="s">
        <v>149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88</v>
      </c>
      <c r="BK231" s="239">
        <f>ROUND(I231*H231,2)</f>
        <v>0</v>
      </c>
      <c r="BL231" s="18" t="s">
        <v>157</v>
      </c>
      <c r="BM231" s="238" t="s">
        <v>387</v>
      </c>
    </row>
    <row r="232" s="13" customFormat="1">
      <c r="A232" s="13"/>
      <c r="B232" s="240"/>
      <c r="C232" s="241"/>
      <c r="D232" s="242" t="s">
        <v>159</v>
      </c>
      <c r="E232" s="243" t="s">
        <v>19</v>
      </c>
      <c r="F232" s="244" t="s">
        <v>388</v>
      </c>
      <c r="G232" s="241"/>
      <c r="H232" s="245">
        <v>15.199999999999999</v>
      </c>
      <c r="I232" s="246"/>
      <c r="J232" s="241"/>
      <c r="K232" s="241"/>
      <c r="L232" s="247"/>
      <c r="M232" s="248"/>
      <c r="N232" s="249"/>
      <c r="O232" s="249"/>
      <c r="P232" s="249"/>
      <c r="Q232" s="249"/>
      <c r="R232" s="249"/>
      <c r="S232" s="249"/>
      <c r="T232" s="25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1" t="s">
        <v>159</v>
      </c>
      <c r="AU232" s="251" t="s">
        <v>88</v>
      </c>
      <c r="AV232" s="13" t="s">
        <v>88</v>
      </c>
      <c r="AW232" s="13" t="s">
        <v>37</v>
      </c>
      <c r="AX232" s="13" t="s">
        <v>82</v>
      </c>
      <c r="AY232" s="251" t="s">
        <v>149</v>
      </c>
    </row>
    <row r="233" s="2" customFormat="1" ht="48" customHeight="1">
      <c r="A233" s="39"/>
      <c r="B233" s="40"/>
      <c r="C233" s="227" t="s">
        <v>389</v>
      </c>
      <c r="D233" s="227" t="s">
        <v>152</v>
      </c>
      <c r="E233" s="228" t="s">
        <v>390</v>
      </c>
      <c r="F233" s="229" t="s">
        <v>391</v>
      </c>
      <c r="G233" s="230" t="s">
        <v>346</v>
      </c>
      <c r="H233" s="231">
        <v>1.5</v>
      </c>
      <c r="I233" s="232"/>
      <c r="J233" s="233">
        <f>ROUND(I233*H233,2)</f>
        <v>0</v>
      </c>
      <c r="K233" s="229" t="s">
        <v>156</v>
      </c>
      <c r="L233" s="45"/>
      <c r="M233" s="234" t="s">
        <v>19</v>
      </c>
      <c r="N233" s="235" t="s">
        <v>47</v>
      </c>
      <c r="O233" s="85"/>
      <c r="P233" s="236">
        <f>O233*H233</f>
        <v>0</v>
      </c>
      <c r="Q233" s="236">
        <v>0</v>
      </c>
      <c r="R233" s="236">
        <f>Q233*H233</f>
        <v>0</v>
      </c>
      <c r="S233" s="236">
        <v>0.042000000000000003</v>
      </c>
      <c r="T233" s="237">
        <f>S233*H233</f>
        <v>0.063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157</v>
      </c>
      <c r="AT233" s="238" t="s">
        <v>152</v>
      </c>
      <c r="AU233" s="238" t="s">
        <v>88</v>
      </c>
      <c r="AY233" s="18" t="s">
        <v>149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88</v>
      </c>
      <c r="BK233" s="239">
        <f>ROUND(I233*H233,2)</f>
        <v>0</v>
      </c>
      <c r="BL233" s="18" t="s">
        <v>157</v>
      </c>
      <c r="BM233" s="238" t="s">
        <v>392</v>
      </c>
    </row>
    <row r="234" s="13" customFormat="1">
      <c r="A234" s="13"/>
      <c r="B234" s="240"/>
      <c r="C234" s="241"/>
      <c r="D234" s="242" t="s">
        <v>159</v>
      </c>
      <c r="E234" s="243" t="s">
        <v>19</v>
      </c>
      <c r="F234" s="244" t="s">
        <v>393</v>
      </c>
      <c r="G234" s="241"/>
      <c r="H234" s="245">
        <v>1.5</v>
      </c>
      <c r="I234" s="246"/>
      <c r="J234" s="241"/>
      <c r="K234" s="241"/>
      <c r="L234" s="247"/>
      <c r="M234" s="248"/>
      <c r="N234" s="249"/>
      <c r="O234" s="249"/>
      <c r="P234" s="249"/>
      <c r="Q234" s="249"/>
      <c r="R234" s="249"/>
      <c r="S234" s="249"/>
      <c r="T234" s="25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1" t="s">
        <v>159</v>
      </c>
      <c r="AU234" s="251" t="s">
        <v>88</v>
      </c>
      <c r="AV234" s="13" t="s">
        <v>88</v>
      </c>
      <c r="AW234" s="13" t="s">
        <v>37</v>
      </c>
      <c r="AX234" s="13" t="s">
        <v>82</v>
      </c>
      <c r="AY234" s="251" t="s">
        <v>149</v>
      </c>
    </row>
    <row r="235" s="2" customFormat="1" ht="36" customHeight="1">
      <c r="A235" s="39"/>
      <c r="B235" s="40"/>
      <c r="C235" s="227" t="s">
        <v>394</v>
      </c>
      <c r="D235" s="227" t="s">
        <v>152</v>
      </c>
      <c r="E235" s="228" t="s">
        <v>395</v>
      </c>
      <c r="F235" s="229" t="s">
        <v>396</v>
      </c>
      <c r="G235" s="230" t="s">
        <v>166</v>
      </c>
      <c r="H235" s="231">
        <v>146.30000000000001</v>
      </c>
      <c r="I235" s="232"/>
      <c r="J235" s="233">
        <f>ROUND(I235*H235,2)</f>
        <v>0</v>
      </c>
      <c r="K235" s="229" t="s">
        <v>156</v>
      </c>
      <c r="L235" s="45"/>
      <c r="M235" s="234" t="s">
        <v>19</v>
      </c>
      <c r="N235" s="235" t="s">
        <v>47</v>
      </c>
      <c r="O235" s="85"/>
      <c r="P235" s="236">
        <f>O235*H235</f>
        <v>0</v>
      </c>
      <c r="Q235" s="236">
        <v>0</v>
      </c>
      <c r="R235" s="236">
        <f>Q235*H235</f>
        <v>0</v>
      </c>
      <c r="S235" s="236">
        <v>0.050000000000000003</v>
      </c>
      <c r="T235" s="237">
        <f>S235*H235</f>
        <v>7.3150000000000013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157</v>
      </c>
      <c r="AT235" s="238" t="s">
        <v>152</v>
      </c>
      <c r="AU235" s="238" t="s">
        <v>88</v>
      </c>
      <c r="AY235" s="18" t="s">
        <v>149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88</v>
      </c>
      <c r="BK235" s="239">
        <f>ROUND(I235*H235,2)</f>
        <v>0</v>
      </c>
      <c r="BL235" s="18" t="s">
        <v>157</v>
      </c>
      <c r="BM235" s="238" t="s">
        <v>397</v>
      </c>
    </row>
    <row r="236" s="13" customFormat="1">
      <c r="A236" s="13"/>
      <c r="B236" s="240"/>
      <c r="C236" s="241"/>
      <c r="D236" s="242" t="s">
        <v>159</v>
      </c>
      <c r="E236" s="243" t="s">
        <v>19</v>
      </c>
      <c r="F236" s="244" t="s">
        <v>331</v>
      </c>
      <c r="G236" s="241"/>
      <c r="H236" s="245">
        <v>4.0499999999999998</v>
      </c>
      <c r="I236" s="246"/>
      <c r="J236" s="241"/>
      <c r="K236" s="241"/>
      <c r="L236" s="247"/>
      <c r="M236" s="248"/>
      <c r="N236" s="249"/>
      <c r="O236" s="249"/>
      <c r="P236" s="249"/>
      <c r="Q236" s="249"/>
      <c r="R236" s="249"/>
      <c r="S236" s="249"/>
      <c r="T236" s="25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1" t="s">
        <v>159</v>
      </c>
      <c r="AU236" s="251" t="s">
        <v>88</v>
      </c>
      <c r="AV236" s="13" t="s">
        <v>88</v>
      </c>
      <c r="AW236" s="13" t="s">
        <v>37</v>
      </c>
      <c r="AX236" s="13" t="s">
        <v>75</v>
      </c>
      <c r="AY236" s="251" t="s">
        <v>149</v>
      </c>
    </row>
    <row r="237" s="13" customFormat="1">
      <c r="A237" s="13"/>
      <c r="B237" s="240"/>
      <c r="C237" s="241"/>
      <c r="D237" s="242" t="s">
        <v>159</v>
      </c>
      <c r="E237" s="243" t="s">
        <v>19</v>
      </c>
      <c r="F237" s="244" t="s">
        <v>332</v>
      </c>
      <c r="G237" s="241"/>
      <c r="H237" s="245">
        <v>2</v>
      </c>
      <c r="I237" s="246"/>
      <c r="J237" s="241"/>
      <c r="K237" s="241"/>
      <c r="L237" s="247"/>
      <c r="M237" s="248"/>
      <c r="N237" s="249"/>
      <c r="O237" s="249"/>
      <c r="P237" s="249"/>
      <c r="Q237" s="249"/>
      <c r="R237" s="249"/>
      <c r="S237" s="249"/>
      <c r="T237" s="25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1" t="s">
        <v>159</v>
      </c>
      <c r="AU237" s="251" t="s">
        <v>88</v>
      </c>
      <c r="AV237" s="13" t="s">
        <v>88</v>
      </c>
      <c r="AW237" s="13" t="s">
        <v>37</v>
      </c>
      <c r="AX237" s="13" t="s">
        <v>75</v>
      </c>
      <c r="AY237" s="251" t="s">
        <v>149</v>
      </c>
    </row>
    <row r="238" s="13" customFormat="1">
      <c r="A238" s="13"/>
      <c r="B238" s="240"/>
      <c r="C238" s="241"/>
      <c r="D238" s="242" t="s">
        <v>159</v>
      </c>
      <c r="E238" s="243" t="s">
        <v>19</v>
      </c>
      <c r="F238" s="244" t="s">
        <v>341</v>
      </c>
      <c r="G238" s="241"/>
      <c r="H238" s="245">
        <v>16.100000000000001</v>
      </c>
      <c r="I238" s="246"/>
      <c r="J238" s="241"/>
      <c r="K238" s="241"/>
      <c r="L238" s="247"/>
      <c r="M238" s="248"/>
      <c r="N238" s="249"/>
      <c r="O238" s="249"/>
      <c r="P238" s="249"/>
      <c r="Q238" s="249"/>
      <c r="R238" s="249"/>
      <c r="S238" s="249"/>
      <c r="T238" s="25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159</v>
      </c>
      <c r="AU238" s="251" t="s">
        <v>88</v>
      </c>
      <c r="AV238" s="13" t="s">
        <v>88</v>
      </c>
      <c r="AW238" s="13" t="s">
        <v>37</v>
      </c>
      <c r="AX238" s="13" t="s">
        <v>75</v>
      </c>
      <c r="AY238" s="251" t="s">
        <v>149</v>
      </c>
    </row>
    <row r="239" s="13" customFormat="1">
      <c r="A239" s="13"/>
      <c r="B239" s="240"/>
      <c r="C239" s="241"/>
      <c r="D239" s="242" t="s">
        <v>159</v>
      </c>
      <c r="E239" s="243" t="s">
        <v>19</v>
      </c>
      <c r="F239" s="244" t="s">
        <v>342</v>
      </c>
      <c r="G239" s="241"/>
      <c r="H239" s="245">
        <v>20.300000000000001</v>
      </c>
      <c r="I239" s="246"/>
      <c r="J239" s="241"/>
      <c r="K239" s="241"/>
      <c r="L239" s="247"/>
      <c r="M239" s="248"/>
      <c r="N239" s="249"/>
      <c r="O239" s="249"/>
      <c r="P239" s="249"/>
      <c r="Q239" s="249"/>
      <c r="R239" s="249"/>
      <c r="S239" s="249"/>
      <c r="T239" s="25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1" t="s">
        <v>159</v>
      </c>
      <c r="AU239" s="251" t="s">
        <v>88</v>
      </c>
      <c r="AV239" s="13" t="s">
        <v>88</v>
      </c>
      <c r="AW239" s="13" t="s">
        <v>37</v>
      </c>
      <c r="AX239" s="13" t="s">
        <v>75</v>
      </c>
      <c r="AY239" s="251" t="s">
        <v>149</v>
      </c>
    </row>
    <row r="240" s="13" customFormat="1">
      <c r="A240" s="13"/>
      <c r="B240" s="240"/>
      <c r="C240" s="241"/>
      <c r="D240" s="242" t="s">
        <v>159</v>
      </c>
      <c r="E240" s="243" t="s">
        <v>19</v>
      </c>
      <c r="F240" s="244" t="s">
        <v>333</v>
      </c>
      <c r="G240" s="241"/>
      <c r="H240" s="245">
        <v>5.2000000000000002</v>
      </c>
      <c r="I240" s="246"/>
      <c r="J240" s="241"/>
      <c r="K240" s="241"/>
      <c r="L240" s="247"/>
      <c r="M240" s="248"/>
      <c r="N240" s="249"/>
      <c r="O240" s="249"/>
      <c r="P240" s="249"/>
      <c r="Q240" s="249"/>
      <c r="R240" s="249"/>
      <c r="S240" s="249"/>
      <c r="T240" s="25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1" t="s">
        <v>159</v>
      </c>
      <c r="AU240" s="251" t="s">
        <v>88</v>
      </c>
      <c r="AV240" s="13" t="s">
        <v>88</v>
      </c>
      <c r="AW240" s="13" t="s">
        <v>37</v>
      </c>
      <c r="AX240" s="13" t="s">
        <v>75</v>
      </c>
      <c r="AY240" s="251" t="s">
        <v>149</v>
      </c>
    </row>
    <row r="241" s="13" customFormat="1">
      <c r="A241" s="13"/>
      <c r="B241" s="240"/>
      <c r="C241" s="241"/>
      <c r="D241" s="242" t="s">
        <v>159</v>
      </c>
      <c r="E241" s="243" t="s">
        <v>19</v>
      </c>
      <c r="F241" s="244" t="s">
        <v>334</v>
      </c>
      <c r="G241" s="241"/>
      <c r="H241" s="245">
        <v>1.7</v>
      </c>
      <c r="I241" s="246"/>
      <c r="J241" s="241"/>
      <c r="K241" s="241"/>
      <c r="L241" s="247"/>
      <c r="M241" s="248"/>
      <c r="N241" s="249"/>
      <c r="O241" s="249"/>
      <c r="P241" s="249"/>
      <c r="Q241" s="249"/>
      <c r="R241" s="249"/>
      <c r="S241" s="249"/>
      <c r="T241" s="25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159</v>
      </c>
      <c r="AU241" s="251" t="s">
        <v>88</v>
      </c>
      <c r="AV241" s="13" t="s">
        <v>88</v>
      </c>
      <c r="AW241" s="13" t="s">
        <v>37</v>
      </c>
      <c r="AX241" s="13" t="s">
        <v>75</v>
      </c>
      <c r="AY241" s="251" t="s">
        <v>149</v>
      </c>
    </row>
    <row r="242" s="13" customFormat="1">
      <c r="A242" s="13"/>
      <c r="B242" s="240"/>
      <c r="C242" s="241"/>
      <c r="D242" s="242" t="s">
        <v>159</v>
      </c>
      <c r="E242" s="243" t="s">
        <v>19</v>
      </c>
      <c r="F242" s="244" t="s">
        <v>335</v>
      </c>
      <c r="G242" s="241"/>
      <c r="H242" s="245">
        <v>8.5</v>
      </c>
      <c r="I242" s="246"/>
      <c r="J242" s="241"/>
      <c r="K242" s="241"/>
      <c r="L242" s="247"/>
      <c r="M242" s="248"/>
      <c r="N242" s="249"/>
      <c r="O242" s="249"/>
      <c r="P242" s="249"/>
      <c r="Q242" s="249"/>
      <c r="R242" s="249"/>
      <c r="S242" s="249"/>
      <c r="T242" s="25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1" t="s">
        <v>159</v>
      </c>
      <c r="AU242" s="251" t="s">
        <v>88</v>
      </c>
      <c r="AV242" s="13" t="s">
        <v>88</v>
      </c>
      <c r="AW242" s="13" t="s">
        <v>37</v>
      </c>
      <c r="AX242" s="13" t="s">
        <v>75</v>
      </c>
      <c r="AY242" s="251" t="s">
        <v>149</v>
      </c>
    </row>
    <row r="243" s="13" customFormat="1">
      <c r="A243" s="13"/>
      <c r="B243" s="240"/>
      <c r="C243" s="241"/>
      <c r="D243" s="242" t="s">
        <v>159</v>
      </c>
      <c r="E243" s="243" t="s">
        <v>19</v>
      </c>
      <c r="F243" s="244" t="s">
        <v>336</v>
      </c>
      <c r="G243" s="241"/>
      <c r="H243" s="245">
        <v>88.450000000000003</v>
      </c>
      <c r="I243" s="246"/>
      <c r="J243" s="241"/>
      <c r="K243" s="241"/>
      <c r="L243" s="247"/>
      <c r="M243" s="248"/>
      <c r="N243" s="249"/>
      <c r="O243" s="249"/>
      <c r="P243" s="249"/>
      <c r="Q243" s="249"/>
      <c r="R243" s="249"/>
      <c r="S243" s="249"/>
      <c r="T243" s="25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159</v>
      </c>
      <c r="AU243" s="251" t="s">
        <v>88</v>
      </c>
      <c r="AV243" s="13" t="s">
        <v>88</v>
      </c>
      <c r="AW243" s="13" t="s">
        <v>37</v>
      </c>
      <c r="AX243" s="13" t="s">
        <v>75</v>
      </c>
      <c r="AY243" s="251" t="s">
        <v>149</v>
      </c>
    </row>
    <row r="244" s="14" customFormat="1">
      <c r="A244" s="14"/>
      <c r="B244" s="252"/>
      <c r="C244" s="253"/>
      <c r="D244" s="242" t="s">
        <v>159</v>
      </c>
      <c r="E244" s="254" t="s">
        <v>19</v>
      </c>
      <c r="F244" s="255" t="s">
        <v>163</v>
      </c>
      <c r="G244" s="253"/>
      <c r="H244" s="256">
        <v>146.30000000000001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2" t="s">
        <v>159</v>
      </c>
      <c r="AU244" s="262" t="s">
        <v>88</v>
      </c>
      <c r="AV244" s="14" t="s">
        <v>157</v>
      </c>
      <c r="AW244" s="14" t="s">
        <v>37</v>
      </c>
      <c r="AX244" s="14" t="s">
        <v>82</v>
      </c>
      <c r="AY244" s="262" t="s">
        <v>149</v>
      </c>
    </row>
    <row r="245" s="2" customFormat="1" ht="36" customHeight="1">
      <c r="A245" s="39"/>
      <c r="B245" s="40"/>
      <c r="C245" s="227" t="s">
        <v>398</v>
      </c>
      <c r="D245" s="227" t="s">
        <v>152</v>
      </c>
      <c r="E245" s="228" t="s">
        <v>399</v>
      </c>
      <c r="F245" s="229" t="s">
        <v>400</v>
      </c>
      <c r="G245" s="230" t="s">
        <v>166</v>
      </c>
      <c r="H245" s="231">
        <v>277.62400000000002</v>
      </c>
      <c r="I245" s="232"/>
      <c r="J245" s="233">
        <f>ROUND(I245*H245,2)</f>
        <v>0</v>
      </c>
      <c r="K245" s="229" t="s">
        <v>156</v>
      </c>
      <c r="L245" s="45"/>
      <c r="M245" s="234" t="s">
        <v>19</v>
      </c>
      <c r="N245" s="235" t="s">
        <v>47</v>
      </c>
      <c r="O245" s="85"/>
      <c r="P245" s="236">
        <f>O245*H245</f>
        <v>0</v>
      </c>
      <c r="Q245" s="236">
        <v>0</v>
      </c>
      <c r="R245" s="236">
        <f>Q245*H245</f>
        <v>0</v>
      </c>
      <c r="S245" s="236">
        <v>0.045999999999999999</v>
      </c>
      <c r="T245" s="237">
        <f>S245*H245</f>
        <v>12.770704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157</v>
      </c>
      <c r="AT245" s="238" t="s">
        <v>152</v>
      </c>
      <c r="AU245" s="238" t="s">
        <v>88</v>
      </c>
      <c r="AY245" s="18" t="s">
        <v>149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88</v>
      </c>
      <c r="BK245" s="239">
        <f>ROUND(I245*H245,2)</f>
        <v>0</v>
      </c>
      <c r="BL245" s="18" t="s">
        <v>157</v>
      </c>
      <c r="BM245" s="238" t="s">
        <v>401</v>
      </c>
    </row>
    <row r="246" s="13" customFormat="1">
      <c r="A246" s="13"/>
      <c r="B246" s="240"/>
      <c r="C246" s="241"/>
      <c r="D246" s="242" t="s">
        <v>159</v>
      </c>
      <c r="E246" s="243" t="s">
        <v>19</v>
      </c>
      <c r="F246" s="244" t="s">
        <v>402</v>
      </c>
      <c r="G246" s="241"/>
      <c r="H246" s="245">
        <v>9.7439999999999998</v>
      </c>
      <c r="I246" s="246"/>
      <c r="J246" s="241"/>
      <c r="K246" s="241"/>
      <c r="L246" s="247"/>
      <c r="M246" s="248"/>
      <c r="N246" s="249"/>
      <c r="O246" s="249"/>
      <c r="P246" s="249"/>
      <c r="Q246" s="249"/>
      <c r="R246" s="249"/>
      <c r="S246" s="249"/>
      <c r="T246" s="25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1" t="s">
        <v>159</v>
      </c>
      <c r="AU246" s="251" t="s">
        <v>88</v>
      </c>
      <c r="AV246" s="13" t="s">
        <v>88</v>
      </c>
      <c r="AW246" s="13" t="s">
        <v>37</v>
      </c>
      <c r="AX246" s="13" t="s">
        <v>75</v>
      </c>
      <c r="AY246" s="251" t="s">
        <v>149</v>
      </c>
    </row>
    <row r="247" s="13" customFormat="1">
      <c r="A247" s="13"/>
      <c r="B247" s="240"/>
      <c r="C247" s="241"/>
      <c r="D247" s="242" t="s">
        <v>159</v>
      </c>
      <c r="E247" s="243" t="s">
        <v>19</v>
      </c>
      <c r="F247" s="244" t="s">
        <v>403</v>
      </c>
      <c r="G247" s="241"/>
      <c r="H247" s="245">
        <v>6.4089999999999998</v>
      </c>
      <c r="I247" s="246"/>
      <c r="J247" s="241"/>
      <c r="K247" s="241"/>
      <c r="L247" s="247"/>
      <c r="M247" s="248"/>
      <c r="N247" s="249"/>
      <c r="O247" s="249"/>
      <c r="P247" s="249"/>
      <c r="Q247" s="249"/>
      <c r="R247" s="249"/>
      <c r="S247" s="249"/>
      <c r="T247" s="25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1" t="s">
        <v>159</v>
      </c>
      <c r="AU247" s="251" t="s">
        <v>88</v>
      </c>
      <c r="AV247" s="13" t="s">
        <v>88</v>
      </c>
      <c r="AW247" s="13" t="s">
        <v>37</v>
      </c>
      <c r="AX247" s="13" t="s">
        <v>75</v>
      </c>
      <c r="AY247" s="251" t="s">
        <v>149</v>
      </c>
    </row>
    <row r="248" s="13" customFormat="1">
      <c r="A248" s="13"/>
      <c r="B248" s="240"/>
      <c r="C248" s="241"/>
      <c r="D248" s="242" t="s">
        <v>159</v>
      </c>
      <c r="E248" s="243" t="s">
        <v>19</v>
      </c>
      <c r="F248" s="244" t="s">
        <v>404</v>
      </c>
      <c r="G248" s="241"/>
      <c r="H248" s="245">
        <v>33.103999999999999</v>
      </c>
      <c r="I248" s="246"/>
      <c r="J248" s="241"/>
      <c r="K248" s="241"/>
      <c r="L248" s="247"/>
      <c r="M248" s="248"/>
      <c r="N248" s="249"/>
      <c r="O248" s="249"/>
      <c r="P248" s="249"/>
      <c r="Q248" s="249"/>
      <c r="R248" s="249"/>
      <c r="S248" s="249"/>
      <c r="T248" s="25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159</v>
      </c>
      <c r="AU248" s="251" t="s">
        <v>88</v>
      </c>
      <c r="AV248" s="13" t="s">
        <v>88</v>
      </c>
      <c r="AW248" s="13" t="s">
        <v>37</v>
      </c>
      <c r="AX248" s="13" t="s">
        <v>75</v>
      </c>
      <c r="AY248" s="251" t="s">
        <v>149</v>
      </c>
    </row>
    <row r="249" s="13" customFormat="1">
      <c r="A249" s="13"/>
      <c r="B249" s="240"/>
      <c r="C249" s="241"/>
      <c r="D249" s="242" t="s">
        <v>159</v>
      </c>
      <c r="E249" s="243" t="s">
        <v>19</v>
      </c>
      <c r="F249" s="244" t="s">
        <v>405</v>
      </c>
      <c r="G249" s="241"/>
      <c r="H249" s="245">
        <v>84.266000000000005</v>
      </c>
      <c r="I249" s="246"/>
      <c r="J249" s="241"/>
      <c r="K249" s="241"/>
      <c r="L249" s="247"/>
      <c r="M249" s="248"/>
      <c r="N249" s="249"/>
      <c r="O249" s="249"/>
      <c r="P249" s="249"/>
      <c r="Q249" s="249"/>
      <c r="R249" s="249"/>
      <c r="S249" s="249"/>
      <c r="T249" s="25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1" t="s">
        <v>159</v>
      </c>
      <c r="AU249" s="251" t="s">
        <v>88</v>
      </c>
      <c r="AV249" s="13" t="s">
        <v>88</v>
      </c>
      <c r="AW249" s="13" t="s">
        <v>37</v>
      </c>
      <c r="AX249" s="13" t="s">
        <v>75</v>
      </c>
      <c r="AY249" s="251" t="s">
        <v>149</v>
      </c>
    </row>
    <row r="250" s="13" customFormat="1">
      <c r="A250" s="13"/>
      <c r="B250" s="240"/>
      <c r="C250" s="241"/>
      <c r="D250" s="242" t="s">
        <v>159</v>
      </c>
      <c r="E250" s="243" t="s">
        <v>19</v>
      </c>
      <c r="F250" s="244" t="s">
        <v>406</v>
      </c>
      <c r="G250" s="241"/>
      <c r="H250" s="245">
        <v>22.495000000000001</v>
      </c>
      <c r="I250" s="246"/>
      <c r="J250" s="241"/>
      <c r="K250" s="241"/>
      <c r="L250" s="247"/>
      <c r="M250" s="248"/>
      <c r="N250" s="249"/>
      <c r="O250" s="249"/>
      <c r="P250" s="249"/>
      <c r="Q250" s="249"/>
      <c r="R250" s="249"/>
      <c r="S250" s="249"/>
      <c r="T250" s="25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1" t="s">
        <v>159</v>
      </c>
      <c r="AU250" s="251" t="s">
        <v>88</v>
      </c>
      <c r="AV250" s="13" t="s">
        <v>88</v>
      </c>
      <c r="AW250" s="13" t="s">
        <v>37</v>
      </c>
      <c r="AX250" s="13" t="s">
        <v>75</v>
      </c>
      <c r="AY250" s="251" t="s">
        <v>149</v>
      </c>
    </row>
    <row r="251" s="13" customFormat="1">
      <c r="A251" s="13"/>
      <c r="B251" s="240"/>
      <c r="C251" s="241"/>
      <c r="D251" s="242" t="s">
        <v>159</v>
      </c>
      <c r="E251" s="243" t="s">
        <v>19</v>
      </c>
      <c r="F251" s="244" t="s">
        <v>407</v>
      </c>
      <c r="G251" s="241"/>
      <c r="H251" s="245">
        <v>6.7919999999999998</v>
      </c>
      <c r="I251" s="246"/>
      <c r="J251" s="241"/>
      <c r="K251" s="241"/>
      <c r="L251" s="247"/>
      <c r="M251" s="248"/>
      <c r="N251" s="249"/>
      <c r="O251" s="249"/>
      <c r="P251" s="249"/>
      <c r="Q251" s="249"/>
      <c r="R251" s="249"/>
      <c r="S251" s="249"/>
      <c r="T251" s="25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1" t="s">
        <v>159</v>
      </c>
      <c r="AU251" s="251" t="s">
        <v>88</v>
      </c>
      <c r="AV251" s="13" t="s">
        <v>88</v>
      </c>
      <c r="AW251" s="13" t="s">
        <v>37</v>
      </c>
      <c r="AX251" s="13" t="s">
        <v>75</v>
      </c>
      <c r="AY251" s="251" t="s">
        <v>149</v>
      </c>
    </row>
    <row r="252" s="13" customFormat="1">
      <c r="A252" s="13"/>
      <c r="B252" s="240"/>
      <c r="C252" s="241"/>
      <c r="D252" s="242" t="s">
        <v>159</v>
      </c>
      <c r="E252" s="243" t="s">
        <v>19</v>
      </c>
      <c r="F252" s="244" t="s">
        <v>408</v>
      </c>
      <c r="G252" s="241"/>
      <c r="H252" s="245">
        <v>45.450000000000003</v>
      </c>
      <c r="I252" s="246"/>
      <c r="J252" s="241"/>
      <c r="K252" s="241"/>
      <c r="L252" s="247"/>
      <c r="M252" s="248"/>
      <c r="N252" s="249"/>
      <c r="O252" s="249"/>
      <c r="P252" s="249"/>
      <c r="Q252" s="249"/>
      <c r="R252" s="249"/>
      <c r="S252" s="249"/>
      <c r="T252" s="25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1" t="s">
        <v>159</v>
      </c>
      <c r="AU252" s="251" t="s">
        <v>88</v>
      </c>
      <c r="AV252" s="13" t="s">
        <v>88</v>
      </c>
      <c r="AW252" s="13" t="s">
        <v>37</v>
      </c>
      <c r="AX252" s="13" t="s">
        <v>75</v>
      </c>
      <c r="AY252" s="251" t="s">
        <v>149</v>
      </c>
    </row>
    <row r="253" s="13" customFormat="1">
      <c r="A253" s="13"/>
      <c r="B253" s="240"/>
      <c r="C253" s="241"/>
      <c r="D253" s="242" t="s">
        <v>159</v>
      </c>
      <c r="E253" s="243" t="s">
        <v>19</v>
      </c>
      <c r="F253" s="244" t="s">
        <v>409</v>
      </c>
      <c r="G253" s="241"/>
      <c r="H253" s="245">
        <v>57.893999999999998</v>
      </c>
      <c r="I253" s="246"/>
      <c r="J253" s="241"/>
      <c r="K253" s="241"/>
      <c r="L253" s="247"/>
      <c r="M253" s="248"/>
      <c r="N253" s="249"/>
      <c r="O253" s="249"/>
      <c r="P253" s="249"/>
      <c r="Q253" s="249"/>
      <c r="R253" s="249"/>
      <c r="S253" s="249"/>
      <c r="T253" s="25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1" t="s">
        <v>159</v>
      </c>
      <c r="AU253" s="251" t="s">
        <v>88</v>
      </c>
      <c r="AV253" s="13" t="s">
        <v>88</v>
      </c>
      <c r="AW253" s="13" t="s">
        <v>37</v>
      </c>
      <c r="AX253" s="13" t="s">
        <v>75</v>
      </c>
      <c r="AY253" s="251" t="s">
        <v>149</v>
      </c>
    </row>
    <row r="254" s="13" customFormat="1">
      <c r="A254" s="13"/>
      <c r="B254" s="240"/>
      <c r="C254" s="241"/>
      <c r="D254" s="242" t="s">
        <v>159</v>
      </c>
      <c r="E254" s="243" t="s">
        <v>19</v>
      </c>
      <c r="F254" s="244" t="s">
        <v>410</v>
      </c>
      <c r="G254" s="241"/>
      <c r="H254" s="245">
        <v>11.470000000000001</v>
      </c>
      <c r="I254" s="246"/>
      <c r="J254" s="241"/>
      <c r="K254" s="241"/>
      <c r="L254" s="247"/>
      <c r="M254" s="248"/>
      <c r="N254" s="249"/>
      <c r="O254" s="249"/>
      <c r="P254" s="249"/>
      <c r="Q254" s="249"/>
      <c r="R254" s="249"/>
      <c r="S254" s="249"/>
      <c r="T254" s="25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1" t="s">
        <v>159</v>
      </c>
      <c r="AU254" s="251" t="s">
        <v>88</v>
      </c>
      <c r="AV254" s="13" t="s">
        <v>88</v>
      </c>
      <c r="AW254" s="13" t="s">
        <v>37</v>
      </c>
      <c r="AX254" s="13" t="s">
        <v>75</v>
      </c>
      <c r="AY254" s="251" t="s">
        <v>149</v>
      </c>
    </row>
    <row r="255" s="14" customFormat="1">
      <c r="A255" s="14"/>
      <c r="B255" s="252"/>
      <c r="C255" s="253"/>
      <c r="D255" s="242" t="s">
        <v>159</v>
      </c>
      <c r="E255" s="254" t="s">
        <v>19</v>
      </c>
      <c r="F255" s="255" t="s">
        <v>163</v>
      </c>
      <c r="G255" s="253"/>
      <c r="H255" s="256">
        <v>277.62400000000002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2" t="s">
        <v>159</v>
      </c>
      <c r="AU255" s="262" t="s">
        <v>88</v>
      </c>
      <c r="AV255" s="14" t="s">
        <v>157</v>
      </c>
      <c r="AW255" s="14" t="s">
        <v>37</v>
      </c>
      <c r="AX255" s="14" t="s">
        <v>82</v>
      </c>
      <c r="AY255" s="262" t="s">
        <v>149</v>
      </c>
    </row>
    <row r="256" s="2" customFormat="1" ht="36" customHeight="1">
      <c r="A256" s="39"/>
      <c r="B256" s="40"/>
      <c r="C256" s="227" t="s">
        <v>411</v>
      </c>
      <c r="D256" s="227" t="s">
        <v>152</v>
      </c>
      <c r="E256" s="228" t="s">
        <v>412</v>
      </c>
      <c r="F256" s="229" t="s">
        <v>413</v>
      </c>
      <c r="G256" s="230" t="s">
        <v>166</v>
      </c>
      <c r="H256" s="231">
        <v>35.369999999999997</v>
      </c>
      <c r="I256" s="232"/>
      <c r="J256" s="233">
        <f>ROUND(I256*H256,2)</f>
        <v>0</v>
      </c>
      <c r="K256" s="229" t="s">
        <v>156</v>
      </c>
      <c r="L256" s="45"/>
      <c r="M256" s="234" t="s">
        <v>19</v>
      </c>
      <c r="N256" s="235" t="s">
        <v>47</v>
      </c>
      <c r="O256" s="85"/>
      <c r="P256" s="236">
        <f>O256*H256</f>
        <v>0</v>
      </c>
      <c r="Q256" s="236">
        <v>0</v>
      </c>
      <c r="R256" s="236">
        <f>Q256*H256</f>
        <v>0</v>
      </c>
      <c r="S256" s="236">
        <v>0.068000000000000005</v>
      </c>
      <c r="T256" s="237">
        <f>S256*H256</f>
        <v>2.40516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157</v>
      </c>
      <c r="AT256" s="238" t="s">
        <v>152</v>
      </c>
      <c r="AU256" s="238" t="s">
        <v>88</v>
      </c>
      <c r="AY256" s="18" t="s">
        <v>149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88</v>
      </c>
      <c r="BK256" s="239">
        <f>ROUND(I256*H256,2)</f>
        <v>0</v>
      </c>
      <c r="BL256" s="18" t="s">
        <v>157</v>
      </c>
      <c r="BM256" s="238" t="s">
        <v>414</v>
      </c>
    </row>
    <row r="257" s="13" customFormat="1">
      <c r="A257" s="13"/>
      <c r="B257" s="240"/>
      <c r="C257" s="241"/>
      <c r="D257" s="242" t="s">
        <v>159</v>
      </c>
      <c r="E257" s="243" t="s">
        <v>19</v>
      </c>
      <c r="F257" s="244" t="s">
        <v>415</v>
      </c>
      <c r="G257" s="241"/>
      <c r="H257" s="245">
        <v>11.16</v>
      </c>
      <c r="I257" s="246"/>
      <c r="J257" s="241"/>
      <c r="K257" s="241"/>
      <c r="L257" s="247"/>
      <c r="M257" s="248"/>
      <c r="N257" s="249"/>
      <c r="O257" s="249"/>
      <c r="P257" s="249"/>
      <c r="Q257" s="249"/>
      <c r="R257" s="249"/>
      <c r="S257" s="249"/>
      <c r="T257" s="25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1" t="s">
        <v>159</v>
      </c>
      <c r="AU257" s="251" t="s">
        <v>88</v>
      </c>
      <c r="AV257" s="13" t="s">
        <v>88</v>
      </c>
      <c r="AW257" s="13" t="s">
        <v>37</v>
      </c>
      <c r="AX257" s="13" t="s">
        <v>75</v>
      </c>
      <c r="AY257" s="251" t="s">
        <v>149</v>
      </c>
    </row>
    <row r="258" s="13" customFormat="1">
      <c r="A258" s="13"/>
      <c r="B258" s="240"/>
      <c r="C258" s="241"/>
      <c r="D258" s="242" t="s">
        <v>159</v>
      </c>
      <c r="E258" s="243" t="s">
        <v>19</v>
      </c>
      <c r="F258" s="244" t="s">
        <v>416</v>
      </c>
      <c r="G258" s="241"/>
      <c r="H258" s="245">
        <v>7.2599999999999998</v>
      </c>
      <c r="I258" s="246"/>
      <c r="J258" s="241"/>
      <c r="K258" s="241"/>
      <c r="L258" s="247"/>
      <c r="M258" s="248"/>
      <c r="N258" s="249"/>
      <c r="O258" s="249"/>
      <c r="P258" s="249"/>
      <c r="Q258" s="249"/>
      <c r="R258" s="249"/>
      <c r="S258" s="249"/>
      <c r="T258" s="25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1" t="s">
        <v>159</v>
      </c>
      <c r="AU258" s="251" t="s">
        <v>88</v>
      </c>
      <c r="AV258" s="13" t="s">
        <v>88</v>
      </c>
      <c r="AW258" s="13" t="s">
        <v>37</v>
      </c>
      <c r="AX258" s="13" t="s">
        <v>75</v>
      </c>
      <c r="AY258" s="251" t="s">
        <v>149</v>
      </c>
    </row>
    <row r="259" s="13" customFormat="1">
      <c r="A259" s="13"/>
      <c r="B259" s="240"/>
      <c r="C259" s="241"/>
      <c r="D259" s="242" t="s">
        <v>159</v>
      </c>
      <c r="E259" s="243" t="s">
        <v>19</v>
      </c>
      <c r="F259" s="244" t="s">
        <v>417</v>
      </c>
      <c r="G259" s="241"/>
      <c r="H259" s="245">
        <v>7.7999999999999998</v>
      </c>
      <c r="I259" s="246"/>
      <c r="J259" s="241"/>
      <c r="K259" s="241"/>
      <c r="L259" s="247"/>
      <c r="M259" s="248"/>
      <c r="N259" s="249"/>
      <c r="O259" s="249"/>
      <c r="P259" s="249"/>
      <c r="Q259" s="249"/>
      <c r="R259" s="249"/>
      <c r="S259" s="249"/>
      <c r="T259" s="25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1" t="s">
        <v>159</v>
      </c>
      <c r="AU259" s="251" t="s">
        <v>88</v>
      </c>
      <c r="AV259" s="13" t="s">
        <v>88</v>
      </c>
      <c r="AW259" s="13" t="s">
        <v>37</v>
      </c>
      <c r="AX259" s="13" t="s">
        <v>75</v>
      </c>
      <c r="AY259" s="251" t="s">
        <v>149</v>
      </c>
    </row>
    <row r="260" s="13" customFormat="1">
      <c r="A260" s="13"/>
      <c r="B260" s="240"/>
      <c r="C260" s="241"/>
      <c r="D260" s="242" t="s">
        <v>159</v>
      </c>
      <c r="E260" s="243" t="s">
        <v>19</v>
      </c>
      <c r="F260" s="244" t="s">
        <v>418</v>
      </c>
      <c r="G260" s="241"/>
      <c r="H260" s="245">
        <v>1.5600000000000001</v>
      </c>
      <c r="I260" s="246"/>
      <c r="J260" s="241"/>
      <c r="K260" s="241"/>
      <c r="L260" s="247"/>
      <c r="M260" s="248"/>
      <c r="N260" s="249"/>
      <c r="O260" s="249"/>
      <c r="P260" s="249"/>
      <c r="Q260" s="249"/>
      <c r="R260" s="249"/>
      <c r="S260" s="249"/>
      <c r="T260" s="25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1" t="s">
        <v>159</v>
      </c>
      <c r="AU260" s="251" t="s">
        <v>88</v>
      </c>
      <c r="AV260" s="13" t="s">
        <v>88</v>
      </c>
      <c r="AW260" s="13" t="s">
        <v>37</v>
      </c>
      <c r="AX260" s="13" t="s">
        <v>75</v>
      </c>
      <c r="AY260" s="251" t="s">
        <v>149</v>
      </c>
    </row>
    <row r="261" s="13" customFormat="1">
      <c r="A261" s="13"/>
      <c r="B261" s="240"/>
      <c r="C261" s="241"/>
      <c r="D261" s="242" t="s">
        <v>159</v>
      </c>
      <c r="E261" s="243" t="s">
        <v>19</v>
      </c>
      <c r="F261" s="244" t="s">
        <v>419</v>
      </c>
      <c r="G261" s="241"/>
      <c r="H261" s="245">
        <v>7.5899999999999999</v>
      </c>
      <c r="I261" s="246"/>
      <c r="J261" s="241"/>
      <c r="K261" s="241"/>
      <c r="L261" s="247"/>
      <c r="M261" s="248"/>
      <c r="N261" s="249"/>
      <c r="O261" s="249"/>
      <c r="P261" s="249"/>
      <c r="Q261" s="249"/>
      <c r="R261" s="249"/>
      <c r="S261" s="249"/>
      <c r="T261" s="25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1" t="s">
        <v>159</v>
      </c>
      <c r="AU261" s="251" t="s">
        <v>88</v>
      </c>
      <c r="AV261" s="13" t="s">
        <v>88</v>
      </c>
      <c r="AW261" s="13" t="s">
        <v>37</v>
      </c>
      <c r="AX261" s="13" t="s">
        <v>75</v>
      </c>
      <c r="AY261" s="251" t="s">
        <v>149</v>
      </c>
    </row>
    <row r="262" s="14" customFormat="1">
      <c r="A262" s="14"/>
      <c r="B262" s="252"/>
      <c r="C262" s="253"/>
      <c r="D262" s="242" t="s">
        <v>159</v>
      </c>
      <c r="E262" s="254" t="s">
        <v>19</v>
      </c>
      <c r="F262" s="255" t="s">
        <v>163</v>
      </c>
      <c r="G262" s="253"/>
      <c r="H262" s="256">
        <v>35.369999999999997</v>
      </c>
      <c r="I262" s="257"/>
      <c r="J262" s="253"/>
      <c r="K262" s="253"/>
      <c r="L262" s="258"/>
      <c r="M262" s="259"/>
      <c r="N262" s="260"/>
      <c r="O262" s="260"/>
      <c r="P262" s="260"/>
      <c r="Q262" s="260"/>
      <c r="R262" s="260"/>
      <c r="S262" s="260"/>
      <c r="T262" s="26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2" t="s">
        <v>159</v>
      </c>
      <c r="AU262" s="262" t="s">
        <v>88</v>
      </c>
      <c r="AV262" s="14" t="s">
        <v>157</v>
      </c>
      <c r="AW262" s="14" t="s">
        <v>37</v>
      </c>
      <c r="AX262" s="14" t="s">
        <v>82</v>
      </c>
      <c r="AY262" s="262" t="s">
        <v>149</v>
      </c>
    </row>
    <row r="263" s="2" customFormat="1" ht="24" customHeight="1">
      <c r="A263" s="39"/>
      <c r="B263" s="40"/>
      <c r="C263" s="227" t="s">
        <v>420</v>
      </c>
      <c r="D263" s="227" t="s">
        <v>152</v>
      </c>
      <c r="E263" s="228" t="s">
        <v>421</v>
      </c>
      <c r="F263" s="229" t="s">
        <v>422</v>
      </c>
      <c r="G263" s="230" t="s">
        <v>166</v>
      </c>
      <c r="H263" s="231">
        <v>119.47</v>
      </c>
      <c r="I263" s="232"/>
      <c r="J263" s="233">
        <f>ROUND(I263*H263,2)</f>
        <v>0</v>
      </c>
      <c r="K263" s="229" t="s">
        <v>156</v>
      </c>
      <c r="L263" s="45"/>
      <c r="M263" s="234" t="s">
        <v>19</v>
      </c>
      <c r="N263" s="235" t="s">
        <v>47</v>
      </c>
      <c r="O263" s="85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157</v>
      </c>
      <c r="AT263" s="238" t="s">
        <v>152</v>
      </c>
      <c r="AU263" s="238" t="s">
        <v>88</v>
      </c>
      <c r="AY263" s="18" t="s">
        <v>149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88</v>
      </c>
      <c r="BK263" s="239">
        <f>ROUND(I263*H263,2)</f>
        <v>0</v>
      </c>
      <c r="BL263" s="18" t="s">
        <v>157</v>
      </c>
      <c r="BM263" s="238" t="s">
        <v>423</v>
      </c>
    </row>
    <row r="264" s="13" customFormat="1">
      <c r="A264" s="13"/>
      <c r="B264" s="240"/>
      <c r="C264" s="241"/>
      <c r="D264" s="242" t="s">
        <v>159</v>
      </c>
      <c r="E264" s="243" t="s">
        <v>19</v>
      </c>
      <c r="F264" s="244" t="s">
        <v>424</v>
      </c>
      <c r="G264" s="241"/>
      <c r="H264" s="245">
        <v>119.47</v>
      </c>
      <c r="I264" s="246"/>
      <c r="J264" s="241"/>
      <c r="K264" s="241"/>
      <c r="L264" s="247"/>
      <c r="M264" s="248"/>
      <c r="N264" s="249"/>
      <c r="O264" s="249"/>
      <c r="P264" s="249"/>
      <c r="Q264" s="249"/>
      <c r="R264" s="249"/>
      <c r="S264" s="249"/>
      <c r="T264" s="25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1" t="s">
        <v>159</v>
      </c>
      <c r="AU264" s="251" t="s">
        <v>88</v>
      </c>
      <c r="AV264" s="13" t="s">
        <v>88</v>
      </c>
      <c r="AW264" s="13" t="s">
        <v>37</v>
      </c>
      <c r="AX264" s="13" t="s">
        <v>82</v>
      </c>
      <c r="AY264" s="251" t="s">
        <v>149</v>
      </c>
    </row>
    <row r="265" s="12" customFormat="1" ht="22.8" customHeight="1">
      <c r="A265" s="12"/>
      <c r="B265" s="211"/>
      <c r="C265" s="212"/>
      <c r="D265" s="213" t="s">
        <v>74</v>
      </c>
      <c r="E265" s="225" t="s">
        <v>425</v>
      </c>
      <c r="F265" s="225" t="s">
        <v>426</v>
      </c>
      <c r="G265" s="212"/>
      <c r="H265" s="212"/>
      <c r="I265" s="215"/>
      <c r="J265" s="226">
        <f>BK265</f>
        <v>0</v>
      </c>
      <c r="K265" s="212"/>
      <c r="L265" s="217"/>
      <c r="M265" s="218"/>
      <c r="N265" s="219"/>
      <c r="O265" s="219"/>
      <c r="P265" s="220">
        <f>SUM(P266:P272)</f>
        <v>0</v>
      </c>
      <c r="Q265" s="219"/>
      <c r="R265" s="220">
        <f>SUM(R266:R272)</f>
        <v>0</v>
      </c>
      <c r="S265" s="219"/>
      <c r="T265" s="221">
        <f>SUM(T266:T272)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2" t="s">
        <v>82</v>
      </c>
      <c r="AT265" s="223" t="s">
        <v>74</v>
      </c>
      <c r="AU265" s="223" t="s">
        <v>82</v>
      </c>
      <c r="AY265" s="222" t="s">
        <v>149</v>
      </c>
      <c r="BK265" s="224">
        <f>SUM(BK266:BK272)</f>
        <v>0</v>
      </c>
    </row>
    <row r="266" s="2" customFormat="1" ht="36" customHeight="1">
      <c r="A266" s="39"/>
      <c r="B266" s="40"/>
      <c r="C266" s="227" t="s">
        <v>427</v>
      </c>
      <c r="D266" s="227" t="s">
        <v>152</v>
      </c>
      <c r="E266" s="228" t="s">
        <v>428</v>
      </c>
      <c r="F266" s="229" t="s">
        <v>429</v>
      </c>
      <c r="G266" s="230" t="s">
        <v>175</v>
      </c>
      <c r="H266" s="231">
        <v>124.84</v>
      </c>
      <c r="I266" s="232"/>
      <c r="J266" s="233">
        <f>ROUND(I266*H266,2)</f>
        <v>0</v>
      </c>
      <c r="K266" s="229" t="s">
        <v>156</v>
      </c>
      <c r="L266" s="45"/>
      <c r="M266" s="234" t="s">
        <v>19</v>
      </c>
      <c r="N266" s="235" t="s">
        <v>47</v>
      </c>
      <c r="O266" s="85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157</v>
      </c>
      <c r="AT266" s="238" t="s">
        <v>152</v>
      </c>
      <c r="AU266" s="238" t="s">
        <v>88</v>
      </c>
      <c r="AY266" s="18" t="s">
        <v>149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88</v>
      </c>
      <c r="BK266" s="239">
        <f>ROUND(I266*H266,2)</f>
        <v>0</v>
      </c>
      <c r="BL266" s="18" t="s">
        <v>157</v>
      </c>
      <c r="BM266" s="238" t="s">
        <v>430</v>
      </c>
    </row>
    <row r="267" s="2" customFormat="1" ht="24" customHeight="1">
      <c r="A267" s="39"/>
      <c r="B267" s="40"/>
      <c r="C267" s="227" t="s">
        <v>431</v>
      </c>
      <c r="D267" s="227" t="s">
        <v>152</v>
      </c>
      <c r="E267" s="228" t="s">
        <v>432</v>
      </c>
      <c r="F267" s="229" t="s">
        <v>433</v>
      </c>
      <c r="G267" s="230" t="s">
        <v>175</v>
      </c>
      <c r="H267" s="231">
        <v>124.84</v>
      </c>
      <c r="I267" s="232"/>
      <c r="J267" s="233">
        <f>ROUND(I267*H267,2)</f>
        <v>0</v>
      </c>
      <c r="K267" s="229" t="s">
        <v>156</v>
      </c>
      <c r="L267" s="45"/>
      <c r="M267" s="234" t="s">
        <v>19</v>
      </c>
      <c r="N267" s="235" t="s">
        <v>47</v>
      </c>
      <c r="O267" s="85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157</v>
      </c>
      <c r="AT267" s="238" t="s">
        <v>152</v>
      </c>
      <c r="AU267" s="238" t="s">
        <v>88</v>
      </c>
      <c r="AY267" s="18" t="s">
        <v>149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88</v>
      </c>
      <c r="BK267" s="239">
        <f>ROUND(I267*H267,2)</f>
        <v>0</v>
      </c>
      <c r="BL267" s="18" t="s">
        <v>157</v>
      </c>
      <c r="BM267" s="238" t="s">
        <v>434</v>
      </c>
    </row>
    <row r="268" s="2" customFormat="1" ht="36" customHeight="1">
      <c r="A268" s="39"/>
      <c r="B268" s="40"/>
      <c r="C268" s="227" t="s">
        <v>435</v>
      </c>
      <c r="D268" s="227" t="s">
        <v>152</v>
      </c>
      <c r="E268" s="228" t="s">
        <v>436</v>
      </c>
      <c r="F268" s="229" t="s">
        <v>437</v>
      </c>
      <c r="G268" s="230" t="s">
        <v>175</v>
      </c>
      <c r="H268" s="231">
        <v>1872.5999999999999</v>
      </c>
      <c r="I268" s="232"/>
      <c r="J268" s="233">
        <f>ROUND(I268*H268,2)</f>
        <v>0</v>
      </c>
      <c r="K268" s="229" t="s">
        <v>156</v>
      </c>
      <c r="L268" s="45"/>
      <c r="M268" s="234" t="s">
        <v>19</v>
      </c>
      <c r="N268" s="235" t="s">
        <v>47</v>
      </c>
      <c r="O268" s="85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157</v>
      </c>
      <c r="AT268" s="238" t="s">
        <v>152</v>
      </c>
      <c r="AU268" s="238" t="s">
        <v>88</v>
      </c>
      <c r="AY268" s="18" t="s">
        <v>149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88</v>
      </c>
      <c r="BK268" s="239">
        <f>ROUND(I268*H268,2)</f>
        <v>0</v>
      </c>
      <c r="BL268" s="18" t="s">
        <v>157</v>
      </c>
      <c r="BM268" s="238" t="s">
        <v>438</v>
      </c>
    </row>
    <row r="269" s="2" customFormat="1" ht="36" customHeight="1">
      <c r="A269" s="39"/>
      <c r="B269" s="40"/>
      <c r="C269" s="227" t="s">
        <v>439</v>
      </c>
      <c r="D269" s="227" t="s">
        <v>152</v>
      </c>
      <c r="E269" s="228" t="s">
        <v>440</v>
      </c>
      <c r="F269" s="229" t="s">
        <v>441</v>
      </c>
      <c r="G269" s="230" t="s">
        <v>175</v>
      </c>
      <c r="H269" s="231">
        <v>38.600000000000001</v>
      </c>
      <c r="I269" s="232"/>
      <c r="J269" s="233">
        <f>ROUND(I269*H269,2)</f>
        <v>0</v>
      </c>
      <c r="K269" s="229" t="s">
        <v>156</v>
      </c>
      <c r="L269" s="45"/>
      <c r="M269" s="234" t="s">
        <v>19</v>
      </c>
      <c r="N269" s="235" t="s">
        <v>47</v>
      </c>
      <c r="O269" s="85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157</v>
      </c>
      <c r="AT269" s="238" t="s">
        <v>152</v>
      </c>
      <c r="AU269" s="238" t="s">
        <v>88</v>
      </c>
      <c r="AY269" s="18" t="s">
        <v>149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88</v>
      </c>
      <c r="BK269" s="239">
        <f>ROUND(I269*H269,2)</f>
        <v>0</v>
      </c>
      <c r="BL269" s="18" t="s">
        <v>157</v>
      </c>
      <c r="BM269" s="238" t="s">
        <v>442</v>
      </c>
    </row>
    <row r="270" s="2" customFormat="1" ht="36" customHeight="1">
      <c r="A270" s="39"/>
      <c r="B270" s="40"/>
      <c r="C270" s="227" t="s">
        <v>443</v>
      </c>
      <c r="D270" s="227" t="s">
        <v>152</v>
      </c>
      <c r="E270" s="228" t="s">
        <v>444</v>
      </c>
      <c r="F270" s="229" t="s">
        <v>445</v>
      </c>
      <c r="G270" s="230" t="s">
        <v>175</v>
      </c>
      <c r="H270" s="231">
        <v>18.300000000000001</v>
      </c>
      <c r="I270" s="232"/>
      <c r="J270" s="233">
        <f>ROUND(I270*H270,2)</f>
        <v>0</v>
      </c>
      <c r="K270" s="229" t="s">
        <v>156</v>
      </c>
      <c r="L270" s="45"/>
      <c r="M270" s="234" t="s">
        <v>19</v>
      </c>
      <c r="N270" s="235" t="s">
        <v>47</v>
      </c>
      <c r="O270" s="85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157</v>
      </c>
      <c r="AT270" s="238" t="s">
        <v>152</v>
      </c>
      <c r="AU270" s="238" t="s">
        <v>88</v>
      </c>
      <c r="AY270" s="18" t="s">
        <v>149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88</v>
      </c>
      <c r="BK270" s="239">
        <f>ROUND(I270*H270,2)</f>
        <v>0</v>
      </c>
      <c r="BL270" s="18" t="s">
        <v>157</v>
      </c>
      <c r="BM270" s="238" t="s">
        <v>446</v>
      </c>
    </row>
    <row r="271" s="2" customFormat="1" ht="36" customHeight="1">
      <c r="A271" s="39"/>
      <c r="B271" s="40"/>
      <c r="C271" s="227" t="s">
        <v>447</v>
      </c>
      <c r="D271" s="227" t="s">
        <v>152</v>
      </c>
      <c r="E271" s="228" t="s">
        <v>448</v>
      </c>
      <c r="F271" s="229" t="s">
        <v>449</v>
      </c>
      <c r="G271" s="230" t="s">
        <v>175</v>
      </c>
      <c r="H271" s="231">
        <v>2.8999999999999999</v>
      </c>
      <c r="I271" s="232"/>
      <c r="J271" s="233">
        <f>ROUND(I271*H271,2)</f>
        <v>0</v>
      </c>
      <c r="K271" s="229" t="s">
        <v>156</v>
      </c>
      <c r="L271" s="45"/>
      <c r="M271" s="234" t="s">
        <v>19</v>
      </c>
      <c r="N271" s="235" t="s">
        <v>47</v>
      </c>
      <c r="O271" s="85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157</v>
      </c>
      <c r="AT271" s="238" t="s">
        <v>152</v>
      </c>
      <c r="AU271" s="238" t="s">
        <v>88</v>
      </c>
      <c r="AY271" s="18" t="s">
        <v>149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88</v>
      </c>
      <c r="BK271" s="239">
        <f>ROUND(I271*H271,2)</f>
        <v>0</v>
      </c>
      <c r="BL271" s="18" t="s">
        <v>157</v>
      </c>
      <c r="BM271" s="238" t="s">
        <v>450</v>
      </c>
    </row>
    <row r="272" s="2" customFormat="1" ht="36" customHeight="1">
      <c r="A272" s="39"/>
      <c r="B272" s="40"/>
      <c r="C272" s="227" t="s">
        <v>451</v>
      </c>
      <c r="D272" s="227" t="s">
        <v>152</v>
      </c>
      <c r="E272" s="228" t="s">
        <v>452</v>
      </c>
      <c r="F272" s="229" t="s">
        <v>453</v>
      </c>
      <c r="G272" s="230" t="s">
        <v>175</v>
      </c>
      <c r="H272" s="231">
        <v>65.040000000000006</v>
      </c>
      <c r="I272" s="232"/>
      <c r="J272" s="233">
        <f>ROUND(I272*H272,2)</f>
        <v>0</v>
      </c>
      <c r="K272" s="229" t="s">
        <v>156</v>
      </c>
      <c r="L272" s="45"/>
      <c r="M272" s="234" t="s">
        <v>19</v>
      </c>
      <c r="N272" s="235" t="s">
        <v>47</v>
      </c>
      <c r="O272" s="85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157</v>
      </c>
      <c r="AT272" s="238" t="s">
        <v>152</v>
      </c>
      <c r="AU272" s="238" t="s">
        <v>88</v>
      </c>
      <c r="AY272" s="18" t="s">
        <v>149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88</v>
      </c>
      <c r="BK272" s="239">
        <f>ROUND(I272*H272,2)</f>
        <v>0</v>
      </c>
      <c r="BL272" s="18" t="s">
        <v>157</v>
      </c>
      <c r="BM272" s="238" t="s">
        <v>454</v>
      </c>
    </row>
    <row r="273" s="12" customFormat="1" ht="22.8" customHeight="1">
      <c r="A273" s="12"/>
      <c r="B273" s="211"/>
      <c r="C273" s="212"/>
      <c r="D273" s="213" t="s">
        <v>74</v>
      </c>
      <c r="E273" s="225" t="s">
        <v>455</v>
      </c>
      <c r="F273" s="225" t="s">
        <v>456</v>
      </c>
      <c r="G273" s="212"/>
      <c r="H273" s="212"/>
      <c r="I273" s="215"/>
      <c r="J273" s="226">
        <f>BK273</f>
        <v>0</v>
      </c>
      <c r="K273" s="212"/>
      <c r="L273" s="217"/>
      <c r="M273" s="218"/>
      <c r="N273" s="219"/>
      <c r="O273" s="219"/>
      <c r="P273" s="220">
        <f>P274</f>
        <v>0</v>
      </c>
      <c r="Q273" s="219"/>
      <c r="R273" s="220">
        <f>R274</f>
        <v>0</v>
      </c>
      <c r="S273" s="219"/>
      <c r="T273" s="221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2" t="s">
        <v>82</v>
      </c>
      <c r="AT273" s="223" t="s">
        <v>74</v>
      </c>
      <c r="AU273" s="223" t="s">
        <v>82</v>
      </c>
      <c r="AY273" s="222" t="s">
        <v>149</v>
      </c>
      <c r="BK273" s="224">
        <f>BK274</f>
        <v>0</v>
      </c>
    </row>
    <row r="274" s="2" customFormat="1" ht="48" customHeight="1">
      <c r="A274" s="39"/>
      <c r="B274" s="40"/>
      <c r="C274" s="227" t="s">
        <v>457</v>
      </c>
      <c r="D274" s="227" t="s">
        <v>152</v>
      </c>
      <c r="E274" s="228" t="s">
        <v>458</v>
      </c>
      <c r="F274" s="229" t="s">
        <v>459</v>
      </c>
      <c r="G274" s="230" t="s">
        <v>175</v>
      </c>
      <c r="H274" s="231">
        <v>44.670000000000002</v>
      </c>
      <c r="I274" s="232"/>
      <c r="J274" s="233">
        <f>ROUND(I274*H274,2)</f>
        <v>0</v>
      </c>
      <c r="K274" s="229" t="s">
        <v>156</v>
      </c>
      <c r="L274" s="45"/>
      <c r="M274" s="234" t="s">
        <v>19</v>
      </c>
      <c r="N274" s="235" t="s">
        <v>47</v>
      </c>
      <c r="O274" s="85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157</v>
      </c>
      <c r="AT274" s="238" t="s">
        <v>152</v>
      </c>
      <c r="AU274" s="238" t="s">
        <v>88</v>
      </c>
      <c r="AY274" s="18" t="s">
        <v>149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88</v>
      </c>
      <c r="BK274" s="239">
        <f>ROUND(I274*H274,2)</f>
        <v>0</v>
      </c>
      <c r="BL274" s="18" t="s">
        <v>157</v>
      </c>
      <c r="BM274" s="238" t="s">
        <v>460</v>
      </c>
    </row>
    <row r="275" s="12" customFormat="1" ht="25.92" customHeight="1">
      <c r="A275" s="12"/>
      <c r="B275" s="211"/>
      <c r="C275" s="212"/>
      <c r="D275" s="213" t="s">
        <v>74</v>
      </c>
      <c r="E275" s="214" t="s">
        <v>461</v>
      </c>
      <c r="F275" s="214" t="s">
        <v>462</v>
      </c>
      <c r="G275" s="212"/>
      <c r="H275" s="212"/>
      <c r="I275" s="215"/>
      <c r="J275" s="216">
        <f>BK275</f>
        <v>0</v>
      </c>
      <c r="K275" s="212"/>
      <c r="L275" s="217"/>
      <c r="M275" s="218"/>
      <c r="N275" s="219"/>
      <c r="O275" s="219"/>
      <c r="P275" s="220">
        <f>P276+P302+P322+P331+P387+P418+P457+P483+P488+P522+P526</f>
        <v>0</v>
      </c>
      <c r="Q275" s="219"/>
      <c r="R275" s="220">
        <f>R276+R302+R322+R331+R387+R418+R457+R483+R488+R522+R526</f>
        <v>11.592801060000003</v>
      </c>
      <c r="S275" s="219"/>
      <c r="T275" s="221">
        <f>T276+T302+T322+T331+T387+T418+T457+T483+T488+T522+T526</f>
        <v>4.6658284000000005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2" t="s">
        <v>82</v>
      </c>
      <c r="AT275" s="223" t="s">
        <v>74</v>
      </c>
      <c r="AU275" s="223" t="s">
        <v>75</v>
      </c>
      <c r="AY275" s="222" t="s">
        <v>149</v>
      </c>
      <c r="BK275" s="224">
        <f>BK276+BK302+BK322+BK331+BK387+BK418+BK457+BK483+BK488+BK522+BK526</f>
        <v>0</v>
      </c>
    </row>
    <row r="276" s="12" customFormat="1" ht="22.8" customHeight="1">
      <c r="A276" s="12"/>
      <c r="B276" s="211"/>
      <c r="C276" s="212"/>
      <c r="D276" s="213" t="s">
        <v>74</v>
      </c>
      <c r="E276" s="225" t="s">
        <v>463</v>
      </c>
      <c r="F276" s="225" t="s">
        <v>464</v>
      </c>
      <c r="G276" s="212"/>
      <c r="H276" s="212"/>
      <c r="I276" s="215"/>
      <c r="J276" s="226">
        <f>BK276</f>
        <v>0</v>
      </c>
      <c r="K276" s="212"/>
      <c r="L276" s="217"/>
      <c r="M276" s="218"/>
      <c r="N276" s="219"/>
      <c r="O276" s="219"/>
      <c r="P276" s="220">
        <f>SUM(P277:P301)</f>
        <v>0</v>
      </c>
      <c r="Q276" s="219"/>
      <c r="R276" s="220">
        <f>SUM(R277:R301)</f>
        <v>0.041999999999999996</v>
      </c>
      <c r="S276" s="219"/>
      <c r="T276" s="221">
        <f>SUM(T277:T301)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2" t="s">
        <v>82</v>
      </c>
      <c r="AT276" s="223" t="s">
        <v>74</v>
      </c>
      <c r="AU276" s="223" t="s">
        <v>82</v>
      </c>
      <c r="AY276" s="222" t="s">
        <v>149</v>
      </c>
      <c r="BK276" s="224">
        <f>SUM(BK277:BK301)</f>
        <v>0</v>
      </c>
    </row>
    <row r="277" s="2" customFormat="1" ht="36" customHeight="1">
      <c r="A277" s="39"/>
      <c r="B277" s="40"/>
      <c r="C277" s="227" t="s">
        <v>465</v>
      </c>
      <c r="D277" s="227" t="s">
        <v>152</v>
      </c>
      <c r="E277" s="228" t="s">
        <v>466</v>
      </c>
      <c r="F277" s="229" t="s">
        <v>467</v>
      </c>
      <c r="G277" s="230" t="s">
        <v>166</v>
      </c>
      <c r="H277" s="231">
        <v>119.47</v>
      </c>
      <c r="I277" s="232"/>
      <c r="J277" s="233">
        <f>ROUND(I277*H277,2)</f>
        <v>0</v>
      </c>
      <c r="K277" s="229" t="s">
        <v>156</v>
      </c>
      <c r="L277" s="45"/>
      <c r="M277" s="234" t="s">
        <v>19</v>
      </c>
      <c r="N277" s="235" t="s">
        <v>47</v>
      </c>
      <c r="O277" s="85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157</v>
      </c>
      <c r="AT277" s="238" t="s">
        <v>152</v>
      </c>
      <c r="AU277" s="238" t="s">
        <v>88</v>
      </c>
      <c r="AY277" s="18" t="s">
        <v>149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88</v>
      </c>
      <c r="BK277" s="239">
        <f>ROUND(I277*H277,2)</f>
        <v>0</v>
      </c>
      <c r="BL277" s="18" t="s">
        <v>157</v>
      </c>
      <c r="BM277" s="238" t="s">
        <v>468</v>
      </c>
    </row>
    <row r="278" s="13" customFormat="1">
      <c r="A278" s="13"/>
      <c r="B278" s="240"/>
      <c r="C278" s="241"/>
      <c r="D278" s="242" t="s">
        <v>159</v>
      </c>
      <c r="E278" s="243" t="s">
        <v>19</v>
      </c>
      <c r="F278" s="244" t="s">
        <v>469</v>
      </c>
      <c r="G278" s="241"/>
      <c r="H278" s="245">
        <v>119.47</v>
      </c>
      <c r="I278" s="246"/>
      <c r="J278" s="241"/>
      <c r="K278" s="241"/>
      <c r="L278" s="247"/>
      <c r="M278" s="248"/>
      <c r="N278" s="249"/>
      <c r="O278" s="249"/>
      <c r="P278" s="249"/>
      <c r="Q278" s="249"/>
      <c r="R278" s="249"/>
      <c r="S278" s="249"/>
      <c r="T278" s="25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1" t="s">
        <v>159</v>
      </c>
      <c r="AU278" s="251" t="s">
        <v>88</v>
      </c>
      <c r="AV278" s="13" t="s">
        <v>88</v>
      </c>
      <c r="AW278" s="13" t="s">
        <v>37</v>
      </c>
      <c r="AX278" s="13" t="s">
        <v>82</v>
      </c>
      <c r="AY278" s="251" t="s">
        <v>149</v>
      </c>
    </row>
    <row r="279" s="2" customFormat="1" ht="16.5" customHeight="1">
      <c r="A279" s="39"/>
      <c r="B279" s="40"/>
      <c r="C279" s="263" t="s">
        <v>470</v>
      </c>
      <c r="D279" s="263" t="s">
        <v>196</v>
      </c>
      <c r="E279" s="264" t="s">
        <v>471</v>
      </c>
      <c r="F279" s="265" t="s">
        <v>472</v>
      </c>
      <c r="G279" s="266" t="s">
        <v>175</v>
      </c>
      <c r="H279" s="267">
        <v>0.035999999999999997</v>
      </c>
      <c r="I279" s="268"/>
      <c r="J279" s="269">
        <f>ROUND(I279*H279,2)</f>
        <v>0</v>
      </c>
      <c r="K279" s="265" t="s">
        <v>156</v>
      </c>
      <c r="L279" s="270"/>
      <c r="M279" s="271" t="s">
        <v>19</v>
      </c>
      <c r="N279" s="272" t="s">
        <v>47</v>
      </c>
      <c r="O279" s="85"/>
      <c r="P279" s="236">
        <f>O279*H279</f>
        <v>0</v>
      </c>
      <c r="Q279" s="236">
        <v>1</v>
      </c>
      <c r="R279" s="236">
        <f>Q279*H279</f>
        <v>0.035999999999999997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195</v>
      </c>
      <c r="AT279" s="238" t="s">
        <v>196</v>
      </c>
      <c r="AU279" s="238" t="s">
        <v>88</v>
      </c>
      <c r="AY279" s="18" t="s">
        <v>149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88</v>
      </c>
      <c r="BK279" s="239">
        <f>ROUND(I279*H279,2)</f>
        <v>0</v>
      </c>
      <c r="BL279" s="18" t="s">
        <v>157</v>
      </c>
      <c r="BM279" s="238" t="s">
        <v>473</v>
      </c>
    </row>
    <row r="280" s="13" customFormat="1">
      <c r="A280" s="13"/>
      <c r="B280" s="240"/>
      <c r="C280" s="241"/>
      <c r="D280" s="242" t="s">
        <v>159</v>
      </c>
      <c r="E280" s="241"/>
      <c r="F280" s="244" t="s">
        <v>474</v>
      </c>
      <c r="G280" s="241"/>
      <c r="H280" s="245">
        <v>0.035999999999999997</v>
      </c>
      <c r="I280" s="246"/>
      <c r="J280" s="241"/>
      <c r="K280" s="241"/>
      <c r="L280" s="247"/>
      <c r="M280" s="248"/>
      <c r="N280" s="249"/>
      <c r="O280" s="249"/>
      <c r="P280" s="249"/>
      <c r="Q280" s="249"/>
      <c r="R280" s="249"/>
      <c r="S280" s="249"/>
      <c r="T280" s="25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1" t="s">
        <v>159</v>
      </c>
      <c r="AU280" s="251" t="s">
        <v>88</v>
      </c>
      <c r="AV280" s="13" t="s">
        <v>88</v>
      </c>
      <c r="AW280" s="13" t="s">
        <v>4</v>
      </c>
      <c r="AX280" s="13" t="s">
        <v>82</v>
      </c>
      <c r="AY280" s="251" t="s">
        <v>149</v>
      </c>
    </row>
    <row r="281" s="2" customFormat="1" ht="24" customHeight="1">
      <c r="A281" s="39"/>
      <c r="B281" s="40"/>
      <c r="C281" s="227" t="s">
        <v>475</v>
      </c>
      <c r="D281" s="227" t="s">
        <v>152</v>
      </c>
      <c r="E281" s="228" t="s">
        <v>476</v>
      </c>
      <c r="F281" s="229" t="s">
        <v>477</v>
      </c>
      <c r="G281" s="230" t="s">
        <v>166</v>
      </c>
      <c r="H281" s="231">
        <v>16.827000000000002</v>
      </c>
      <c r="I281" s="232"/>
      <c r="J281" s="233">
        <f>ROUND(I281*H281,2)</f>
        <v>0</v>
      </c>
      <c r="K281" s="229" t="s">
        <v>156</v>
      </c>
      <c r="L281" s="45"/>
      <c r="M281" s="234" t="s">
        <v>19</v>
      </c>
      <c r="N281" s="235" t="s">
        <v>47</v>
      </c>
      <c r="O281" s="85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157</v>
      </c>
      <c r="AT281" s="238" t="s">
        <v>152</v>
      </c>
      <c r="AU281" s="238" t="s">
        <v>88</v>
      </c>
      <c r="AY281" s="18" t="s">
        <v>149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88</v>
      </c>
      <c r="BK281" s="239">
        <f>ROUND(I281*H281,2)</f>
        <v>0</v>
      </c>
      <c r="BL281" s="18" t="s">
        <v>157</v>
      </c>
      <c r="BM281" s="238" t="s">
        <v>478</v>
      </c>
    </row>
    <row r="282" s="15" customFormat="1">
      <c r="A282" s="15"/>
      <c r="B282" s="273"/>
      <c r="C282" s="274"/>
      <c r="D282" s="242" t="s">
        <v>159</v>
      </c>
      <c r="E282" s="275" t="s">
        <v>19</v>
      </c>
      <c r="F282" s="276" t="s">
        <v>479</v>
      </c>
      <c r="G282" s="274"/>
      <c r="H282" s="275" t="s">
        <v>19</v>
      </c>
      <c r="I282" s="277"/>
      <c r="J282" s="274"/>
      <c r="K282" s="274"/>
      <c r="L282" s="278"/>
      <c r="M282" s="279"/>
      <c r="N282" s="280"/>
      <c r="O282" s="280"/>
      <c r="P282" s="280"/>
      <c r="Q282" s="280"/>
      <c r="R282" s="280"/>
      <c r="S282" s="280"/>
      <c r="T282" s="28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82" t="s">
        <v>159</v>
      </c>
      <c r="AU282" s="282" t="s">
        <v>88</v>
      </c>
      <c r="AV282" s="15" t="s">
        <v>82</v>
      </c>
      <c r="AW282" s="15" t="s">
        <v>37</v>
      </c>
      <c r="AX282" s="15" t="s">
        <v>75</v>
      </c>
      <c r="AY282" s="282" t="s">
        <v>149</v>
      </c>
    </row>
    <row r="283" s="13" customFormat="1">
      <c r="A283" s="13"/>
      <c r="B283" s="240"/>
      <c r="C283" s="241"/>
      <c r="D283" s="242" t="s">
        <v>159</v>
      </c>
      <c r="E283" s="243" t="s">
        <v>19</v>
      </c>
      <c r="F283" s="244" t="s">
        <v>480</v>
      </c>
      <c r="G283" s="241"/>
      <c r="H283" s="245">
        <v>1.2749999999999999</v>
      </c>
      <c r="I283" s="246"/>
      <c r="J283" s="241"/>
      <c r="K283" s="241"/>
      <c r="L283" s="247"/>
      <c r="M283" s="248"/>
      <c r="N283" s="249"/>
      <c r="O283" s="249"/>
      <c r="P283" s="249"/>
      <c r="Q283" s="249"/>
      <c r="R283" s="249"/>
      <c r="S283" s="249"/>
      <c r="T283" s="25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1" t="s">
        <v>159</v>
      </c>
      <c r="AU283" s="251" t="s">
        <v>88</v>
      </c>
      <c r="AV283" s="13" t="s">
        <v>88</v>
      </c>
      <c r="AW283" s="13" t="s">
        <v>37</v>
      </c>
      <c r="AX283" s="13" t="s">
        <v>75</v>
      </c>
      <c r="AY283" s="251" t="s">
        <v>149</v>
      </c>
    </row>
    <row r="284" s="13" customFormat="1">
      <c r="A284" s="13"/>
      <c r="B284" s="240"/>
      <c r="C284" s="241"/>
      <c r="D284" s="242" t="s">
        <v>159</v>
      </c>
      <c r="E284" s="243" t="s">
        <v>19</v>
      </c>
      <c r="F284" s="244" t="s">
        <v>481</v>
      </c>
      <c r="G284" s="241"/>
      <c r="H284" s="245">
        <v>3.1469999999999998</v>
      </c>
      <c r="I284" s="246"/>
      <c r="J284" s="241"/>
      <c r="K284" s="241"/>
      <c r="L284" s="247"/>
      <c r="M284" s="248"/>
      <c r="N284" s="249"/>
      <c r="O284" s="249"/>
      <c r="P284" s="249"/>
      <c r="Q284" s="249"/>
      <c r="R284" s="249"/>
      <c r="S284" s="249"/>
      <c r="T284" s="25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1" t="s">
        <v>159</v>
      </c>
      <c r="AU284" s="251" t="s">
        <v>88</v>
      </c>
      <c r="AV284" s="13" t="s">
        <v>88</v>
      </c>
      <c r="AW284" s="13" t="s">
        <v>37</v>
      </c>
      <c r="AX284" s="13" t="s">
        <v>75</v>
      </c>
      <c r="AY284" s="251" t="s">
        <v>149</v>
      </c>
    </row>
    <row r="285" s="13" customFormat="1">
      <c r="A285" s="13"/>
      <c r="B285" s="240"/>
      <c r="C285" s="241"/>
      <c r="D285" s="242" t="s">
        <v>159</v>
      </c>
      <c r="E285" s="243" t="s">
        <v>19</v>
      </c>
      <c r="F285" s="244" t="s">
        <v>482</v>
      </c>
      <c r="G285" s="241"/>
      <c r="H285" s="245">
        <v>1.2929999999999999</v>
      </c>
      <c r="I285" s="246"/>
      <c r="J285" s="241"/>
      <c r="K285" s="241"/>
      <c r="L285" s="247"/>
      <c r="M285" s="248"/>
      <c r="N285" s="249"/>
      <c r="O285" s="249"/>
      <c r="P285" s="249"/>
      <c r="Q285" s="249"/>
      <c r="R285" s="249"/>
      <c r="S285" s="249"/>
      <c r="T285" s="25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1" t="s">
        <v>159</v>
      </c>
      <c r="AU285" s="251" t="s">
        <v>88</v>
      </c>
      <c r="AV285" s="13" t="s">
        <v>88</v>
      </c>
      <c r="AW285" s="13" t="s">
        <v>37</v>
      </c>
      <c r="AX285" s="13" t="s">
        <v>75</v>
      </c>
      <c r="AY285" s="251" t="s">
        <v>149</v>
      </c>
    </row>
    <row r="286" s="13" customFormat="1">
      <c r="A286" s="13"/>
      <c r="B286" s="240"/>
      <c r="C286" s="241"/>
      <c r="D286" s="242" t="s">
        <v>159</v>
      </c>
      <c r="E286" s="243" t="s">
        <v>19</v>
      </c>
      <c r="F286" s="244" t="s">
        <v>483</v>
      </c>
      <c r="G286" s="241"/>
      <c r="H286" s="245">
        <v>0.82799999999999996</v>
      </c>
      <c r="I286" s="246"/>
      <c r="J286" s="241"/>
      <c r="K286" s="241"/>
      <c r="L286" s="247"/>
      <c r="M286" s="248"/>
      <c r="N286" s="249"/>
      <c r="O286" s="249"/>
      <c r="P286" s="249"/>
      <c r="Q286" s="249"/>
      <c r="R286" s="249"/>
      <c r="S286" s="249"/>
      <c r="T286" s="25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1" t="s">
        <v>159</v>
      </c>
      <c r="AU286" s="251" t="s">
        <v>88</v>
      </c>
      <c r="AV286" s="13" t="s">
        <v>88</v>
      </c>
      <c r="AW286" s="13" t="s">
        <v>37</v>
      </c>
      <c r="AX286" s="13" t="s">
        <v>75</v>
      </c>
      <c r="AY286" s="251" t="s">
        <v>149</v>
      </c>
    </row>
    <row r="287" s="13" customFormat="1">
      <c r="A287" s="13"/>
      <c r="B287" s="240"/>
      <c r="C287" s="241"/>
      <c r="D287" s="242" t="s">
        <v>159</v>
      </c>
      <c r="E287" s="243" t="s">
        <v>19</v>
      </c>
      <c r="F287" s="244" t="s">
        <v>484</v>
      </c>
      <c r="G287" s="241"/>
      <c r="H287" s="245">
        <v>1.887</v>
      </c>
      <c r="I287" s="246"/>
      <c r="J287" s="241"/>
      <c r="K287" s="241"/>
      <c r="L287" s="247"/>
      <c r="M287" s="248"/>
      <c r="N287" s="249"/>
      <c r="O287" s="249"/>
      <c r="P287" s="249"/>
      <c r="Q287" s="249"/>
      <c r="R287" s="249"/>
      <c r="S287" s="249"/>
      <c r="T287" s="25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1" t="s">
        <v>159</v>
      </c>
      <c r="AU287" s="251" t="s">
        <v>88</v>
      </c>
      <c r="AV287" s="13" t="s">
        <v>88</v>
      </c>
      <c r="AW287" s="13" t="s">
        <v>37</v>
      </c>
      <c r="AX287" s="13" t="s">
        <v>75</v>
      </c>
      <c r="AY287" s="251" t="s">
        <v>149</v>
      </c>
    </row>
    <row r="288" s="13" customFormat="1">
      <c r="A288" s="13"/>
      <c r="B288" s="240"/>
      <c r="C288" s="241"/>
      <c r="D288" s="242" t="s">
        <v>159</v>
      </c>
      <c r="E288" s="243" t="s">
        <v>19</v>
      </c>
      <c r="F288" s="244" t="s">
        <v>485</v>
      </c>
      <c r="G288" s="241"/>
      <c r="H288" s="245">
        <v>1.4219999999999999</v>
      </c>
      <c r="I288" s="246"/>
      <c r="J288" s="241"/>
      <c r="K288" s="241"/>
      <c r="L288" s="247"/>
      <c r="M288" s="248"/>
      <c r="N288" s="249"/>
      <c r="O288" s="249"/>
      <c r="P288" s="249"/>
      <c r="Q288" s="249"/>
      <c r="R288" s="249"/>
      <c r="S288" s="249"/>
      <c r="T288" s="25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1" t="s">
        <v>159</v>
      </c>
      <c r="AU288" s="251" t="s">
        <v>88</v>
      </c>
      <c r="AV288" s="13" t="s">
        <v>88</v>
      </c>
      <c r="AW288" s="13" t="s">
        <v>37</v>
      </c>
      <c r="AX288" s="13" t="s">
        <v>75</v>
      </c>
      <c r="AY288" s="251" t="s">
        <v>149</v>
      </c>
    </row>
    <row r="289" s="13" customFormat="1">
      <c r="A289" s="13"/>
      <c r="B289" s="240"/>
      <c r="C289" s="241"/>
      <c r="D289" s="242" t="s">
        <v>159</v>
      </c>
      <c r="E289" s="243" t="s">
        <v>19</v>
      </c>
      <c r="F289" s="244" t="s">
        <v>486</v>
      </c>
      <c r="G289" s="241"/>
      <c r="H289" s="245">
        <v>1.452</v>
      </c>
      <c r="I289" s="246"/>
      <c r="J289" s="241"/>
      <c r="K289" s="241"/>
      <c r="L289" s="247"/>
      <c r="M289" s="248"/>
      <c r="N289" s="249"/>
      <c r="O289" s="249"/>
      <c r="P289" s="249"/>
      <c r="Q289" s="249"/>
      <c r="R289" s="249"/>
      <c r="S289" s="249"/>
      <c r="T289" s="25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1" t="s">
        <v>159</v>
      </c>
      <c r="AU289" s="251" t="s">
        <v>88</v>
      </c>
      <c r="AV289" s="13" t="s">
        <v>88</v>
      </c>
      <c r="AW289" s="13" t="s">
        <v>37</v>
      </c>
      <c r="AX289" s="13" t="s">
        <v>75</v>
      </c>
      <c r="AY289" s="251" t="s">
        <v>149</v>
      </c>
    </row>
    <row r="290" s="13" customFormat="1">
      <c r="A290" s="13"/>
      <c r="B290" s="240"/>
      <c r="C290" s="241"/>
      <c r="D290" s="242" t="s">
        <v>159</v>
      </c>
      <c r="E290" s="243" t="s">
        <v>19</v>
      </c>
      <c r="F290" s="244" t="s">
        <v>487</v>
      </c>
      <c r="G290" s="241"/>
      <c r="H290" s="245">
        <v>3.036</v>
      </c>
      <c r="I290" s="246"/>
      <c r="J290" s="241"/>
      <c r="K290" s="241"/>
      <c r="L290" s="247"/>
      <c r="M290" s="248"/>
      <c r="N290" s="249"/>
      <c r="O290" s="249"/>
      <c r="P290" s="249"/>
      <c r="Q290" s="249"/>
      <c r="R290" s="249"/>
      <c r="S290" s="249"/>
      <c r="T290" s="25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1" t="s">
        <v>159</v>
      </c>
      <c r="AU290" s="251" t="s">
        <v>88</v>
      </c>
      <c r="AV290" s="13" t="s">
        <v>88</v>
      </c>
      <c r="AW290" s="13" t="s">
        <v>37</v>
      </c>
      <c r="AX290" s="13" t="s">
        <v>75</v>
      </c>
      <c r="AY290" s="251" t="s">
        <v>149</v>
      </c>
    </row>
    <row r="291" s="13" customFormat="1">
      <c r="A291" s="13"/>
      <c r="B291" s="240"/>
      <c r="C291" s="241"/>
      <c r="D291" s="242" t="s">
        <v>159</v>
      </c>
      <c r="E291" s="243" t="s">
        <v>19</v>
      </c>
      <c r="F291" s="244" t="s">
        <v>488</v>
      </c>
      <c r="G291" s="241"/>
      <c r="H291" s="245">
        <v>2.4870000000000001</v>
      </c>
      <c r="I291" s="246"/>
      <c r="J291" s="241"/>
      <c r="K291" s="241"/>
      <c r="L291" s="247"/>
      <c r="M291" s="248"/>
      <c r="N291" s="249"/>
      <c r="O291" s="249"/>
      <c r="P291" s="249"/>
      <c r="Q291" s="249"/>
      <c r="R291" s="249"/>
      <c r="S291" s="249"/>
      <c r="T291" s="25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1" t="s">
        <v>159</v>
      </c>
      <c r="AU291" s="251" t="s">
        <v>88</v>
      </c>
      <c r="AV291" s="13" t="s">
        <v>88</v>
      </c>
      <c r="AW291" s="13" t="s">
        <v>37</v>
      </c>
      <c r="AX291" s="13" t="s">
        <v>75</v>
      </c>
      <c r="AY291" s="251" t="s">
        <v>149</v>
      </c>
    </row>
    <row r="292" s="14" customFormat="1">
      <c r="A292" s="14"/>
      <c r="B292" s="252"/>
      <c r="C292" s="253"/>
      <c r="D292" s="242" t="s">
        <v>159</v>
      </c>
      <c r="E292" s="254" t="s">
        <v>19</v>
      </c>
      <c r="F292" s="255" t="s">
        <v>163</v>
      </c>
      <c r="G292" s="253"/>
      <c r="H292" s="256">
        <v>16.827000000000002</v>
      </c>
      <c r="I292" s="257"/>
      <c r="J292" s="253"/>
      <c r="K292" s="253"/>
      <c r="L292" s="258"/>
      <c r="M292" s="259"/>
      <c r="N292" s="260"/>
      <c r="O292" s="260"/>
      <c r="P292" s="260"/>
      <c r="Q292" s="260"/>
      <c r="R292" s="260"/>
      <c r="S292" s="260"/>
      <c r="T292" s="26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2" t="s">
        <v>159</v>
      </c>
      <c r="AU292" s="262" t="s">
        <v>88</v>
      </c>
      <c r="AV292" s="14" t="s">
        <v>157</v>
      </c>
      <c r="AW292" s="14" t="s">
        <v>37</v>
      </c>
      <c r="AX292" s="14" t="s">
        <v>82</v>
      </c>
      <c r="AY292" s="262" t="s">
        <v>149</v>
      </c>
    </row>
    <row r="293" s="2" customFormat="1" ht="16.5" customHeight="1">
      <c r="A293" s="39"/>
      <c r="B293" s="40"/>
      <c r="C293" s="263" t="s">
        <v>489</v>
      </c>
      <c r="D293" s="263" t="s">
        <v>196</v>
      </c>
      <c r="E293" s="264" t="s">
        <v>471</v>
      </c>
      <c r="F293" s="265" t="s">
        <v>472</v>
      </c>
      <c r="G293" s="266" t="s">
        <v>175</v>
      </c>
      <c r="H293" s="267">
        <v>0.0060000000000000001</v>
      </c>
      <c r="I293" s="268"/>
      <c r="J293" s="269">
        <f>ROUND(I293*H293,2)</f>
        <v>0</v>
      </c>
      <c r="K293" s="265" t="s">
        <v>156</v>
      </c>
      <c r="L293" s="270"/>
      <c r="M293" s="271" t="s">
        <v>19</v>
      </c>
      <c r="N293" s="272" t="s">
        <v>47</v>
      </c>
      <c r="O293" s="85"/>
      <c r="P293" s="236">
        <f>O293*H293</f>
        <v>0</v>
      </c>
      <c r="Q293" s="236">
        <v>1</v>
      </c>
      <c r="R293" s="236">
        <f>Q293*H293</f>
        <v>0.0060000000000000001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195</v>
      </c>
      <c r="AT293" s="238" t="s">
        <v>196</v>
      </c>
      <c r="AU293" s="238" t="s">
        <v>88</v>
      </c>
      <c r="AY293" s="18" t="s">
        <v>149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88</v>
      </c>
      <c r="BK293" s="239">
        <f>ROUND(I293*H293,2)</f>
        <v>0</v>
      </c>
      <c r="BL293" s="18" t="s">
        <v>157</v>
      </c>
      <c r="BM293" s="238" t="s">
        <v>490</v>
      </c>
    </row>
    <row r="294" s="13" customFormat="1">
      <c r="A294" s="13"/>
      <c r="B294" s="240"/>
      <c r="C294" s="241"/>
      <c r="D294" s="242" t="s">
        <v>159</v>
      </c>
      <c r="E294" s="241"/>
      <c r="F294" s="244" t="s">
        <v>491</v>
      </c>
      <c r="G294" s="241"/>
      <c r="H294" s="245">
        <v>0.0060000000000000001</v>
      </c>
      <c r="I294" s="246"/>
      <c r="J294" s="241"/>
      <c r="K294" s="241"/>
      <c r="L294" s="247"/>
      <c r="M294" s="248"/>
      <c r="N294" s="249"/>
      <c r="O294" s="249"/>
      <c r="P294" s="249"/>
      <c r="Q294" s="249"/>
      <c r="R294" s="249"/>
      <c r="S294" s="249"/>
      <c r="T294" s="25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1" t="s">
        <v>159</v>
      </c>
      <c r="AU294" s="251" t="s">
        <v>88</v>
      </c>
      <c r="AV294" s="13" t="s">
        <v>88</v>
      </c>
      <c r="AW294" s="13" t="s">
        <v>4</v>
      </c>
      <c r="AX294" s="13" t="s">
        <v>82</v>
      </c>
      <c r="AY294" s="251" t="s">
        <v>149</v>
      </c>
    </row>
    <row r="295" s="2" customFormat="1" ht="24" customHeight="1">
      <c r="A295" s="39"/>
      <c r="B295" s="40"/>
      <c r="C295" s="227" t="s">
        <v>492</v>
      </c>
      <c r="D295" s="227" t="s">
        <v>152</v>
      </c>
      <c r="E295" s="228" t="s">
        <v>493</v>
      </c>
      <c r="F295" s="229" t="s">
        <v>494</v>
      </c>
      <c r="G295" s="230" t="s">
        <v>166</v>
      </c>
      <c r="H295" s="231">
        <v>119.47</v>
      </c>
      <c r="I295" s="232"/>
      <c r="J295" s="233">
        <f>ROUND(I295*H295,2)</f>
        <v>0</v>
      </c>
      <c r="K295" s="229" t="s">
        <v>156</v>
      </c>
      <c r="L295" s="45"/>
      <c r="M295" s="234" t="s">
        <v>19</v>
      </c>
      <c r="N295" s="235" t="s">
        <v>47</v>
      </c>
      <c r="O295" s="85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157</v>
      </c>
      <c r="AT295" s="238" t="s">
        <v>152</v>
      </c>
      <c r="AU295" s="238" t="s">
        <v>88</v>
      </c>
      <c r="AY295" s="18" t="s">
        <v>149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88</v>
      </c>
      <c r="BK295" s="239">
        <f>ROUND(I295*H295,2)</f>
        <v>0</v>
      </c>
      <c r="BL295" s="18" t="s">
        <v>157</v>
      </c>
      <c r="BM295" s="238" t="s">
        <v>495</v>
      </c>
    </row>
    <row r="296" s="2" customFormat="1" ht="24" customHeight="1">
      <c r="A296" s="39"/>
      <c r="B296" s="40"/>
      <c r="C296" s="263" t="s">
        <v>496</v>
      </c>
      <c r="D296" s="263" t="s">
        <v>196</v>
      </c>
      <c r="E296" s="264" t="s">
        <v>497</v>
      </c>
      <c r="F296" s="265" t="s">
        <v>498</v>
      </c>
      <c r="G296" s="266" t="s">
        <v>166</v>
      </c>
      <c r="H296" s="267">
        <v>137.39099999999999</v>
      </c>
      <c r="I296" s="268"/>
      <c r="J296" s="269">
        <f>ROUND(I296*H296,2)</f>
        <v>0</v>
      </c>
      <c r="K296" s="265" t="s">
        <v>19</v>
      </c>
      <c r="L296" s="270"/>
      <c r="M296" s="271" t="s">
        <v>19</v>
      </c>
      <c r="N296" s="272" t="s">
        <v>47</v>
      </c>
      <c r="O296" s="85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195</v>
      </c>
      <c r="AT296" s="238" t="s">
        <v>196</v>
      </c>
      <c r="AU296" s="238" t="s">
        <v>88</v>
      </c>
      <c r="AY296" s="18" t="s">
        <v>149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88</v>
      </c>
      <c r="BK296" s="239">
        <f>ROUND(I296*H296,2)</f>
        <v>0</v>
      </c>
      <c r="BL296" s="18" t="s">
        <v>157</v>
      </c>
      <c r="BM296" s="238" t="s">
        <v>499</v>
      </c>
    </row>
    <row r="297" s="13" customFormat="1">
      <c r="A297" s="13"/>
      <c r="B297" s="240"/>
      <c r="C297" s="241"/>
      <c r="D297" s="242" t="s">
        <v>159</v>
      </c>
      <c r="E297" s="241"/>
      <c r="F297" s="244" t="s">
        <v>500</v>
      </c>
      <c r="G297" s="241"/>
      <c r="H297" s="245">
        <v>137.39099999999999</v>
      </c>
      <c r="I297" s="246"/>
      <c r="J297" s="241"/>
      <c r="K297" s="241"/>
      <c r="L297" s="247"/>
      <c r="M297" s="248"/>
      <c r="N297" s="249"/>
      <c r="O297" s="249"/>
      <c r="P297" s="249"/>
      <c r="Q297" s="249"/>
      <c r="R297" s="249"/>
      <c r="S297" s="249"/>
      <c r="T297" s="25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1" t="s">
        <v>159</v>
      </c>
      <c r="AU297" s="251" t="s">
        <v>88</v>
      </c>
      <c r="AV297" s="13" t="s">
        <v>88</v>
      </c>
      <c r="AW297" s="13" t="s">
        <v>4</v>
      </c>
      <c r="AX297" s="13" t="s">
        <v>82</v>
      </c>
      <c r="AY297" s="251" t="s">
        <v>149</v>
      </c>
    </row>
    <row r="298" s="2" customFormat="1" ht="24" customHeight="1">
      <c r="A298" s="39"/>
      <c r="B298" s="40"/>
      <c r="C298" s="227" t="s">
        <v>501</v>
      </c>
      <c r="D298" s="227" t="s">
        <v>152</v>
      </c>
      <c r="E298" s="228" t="s">
        <v>502</v>
      </c>
      <c r="F298" s="229" t="s">
        <v>503</v>
      </c>
      <c r="G298" s="230" t="s">
        <v>166</v>
      </c>
      <c r="H298" s="231">
        <v>16.84</v>
      </c>
      <c r="I298" s="232"/>
      <c r="J298" s="233">
        <f>ROUND(I298*H298,2)</f>
        <v>0</v>
      </c>
      <c r="K298" s="229" t="s">
        <v>156</v>
      </c>
      <c r="L298" s="45"/>
      <c r="M298" s="234" t="s">
        <v>19</v>
      </c>
      <c r="N298" s="235" t="s">
        <v>47</v>
      </c>
      <c r="O298" s="85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157</v>
      </c>
      <c r="AT298" s="238" t="s">
        <v>152</v>
      </c>
      <c r="AU298" s="238" t="s">
        <v>88</v>
      </c>
      <c r="AY298" s="18" t="s">
        <v>149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88</v>
      </c>
      <c r="BK298" s="239">
        <f>ROUND(I298*H298,2)</f>
        <v>0</v>
      </c>
      <c r="BL298" s="18" t="s">
        <v>157</v>
      </c>
      <c r="BM298" s="238" t="s">
        <v>504</v>
      </c>
    </row>
    <row r="299" s="2" customFormat="1" ht="24" customHeight="1">
      <c r="A299" s="39"/>
      <c r="B299" s="40"/>
      <c r="C299" s="263" t="s">
        <v>505</v>
      </c>
      <c r="D299" s="263" t="s">
        <v>196</v>
      </c>
      <c r="E299" s="264" t="s">
        <v>497</v>
      </c>
      <c r="F299" s="265" t="s">
        <v>498</v>
      </c>
      <c r="G299" s="266" t="s">
        <v>166</v>
      </c>
      <c r="H299" s="267">
        <v>20.207999999999998</v>
      </c>
      <c r="I299" s="268"/>
      <c r="J299" s="269">
        <f>ROUND(I299*H299,2)</f>
        <v>0</v>
      </c>
      <c r="K299" s="265" t="s">
        <v>19</v>
      </c>
      <c r="L299" s="270"/>
      <c r="M299" s="271" t="s">
        <v>19</v>
      </c>
      <c r="N299" s="272" t="s">
        <v>47</v>
      </c>
      <c r="O299" s="85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195</v>
      </c>
      <c r="AT299" s="238" t="s">
        <v>196</v>
      </c>
      <c r="AU299" s="238" t="s">
        <v>88</v>
      </c>
      <c r="AY299" s="18" t="s">
        <v>149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88</v>
      </c>
      <c r="BK299" s="239">
        <f>ROUND(I299*H299,2)</f>
        <v>0</v>
      </c>
      <c r="BL299" s="18" t="s">
        <v>157</v>
      </c>
      <c r="BM299" s="238" t="s">
        <v>506</v>
      </c>
    </row>
    <row r="300" s="13" customFormat="1">
      <c r="A300" s="13"/>
      <c r="B300" s="240"/>
      <c r="C300" s="241"/>
      <c r="D300" s="242" t="s">
        <v>159</v>
      </c>
      <c r="E300" s="241"/>
      <c r="F300" s="244" t="s">
        <v>507</v>
      </c>
      <c r="G300" s="241"/>
      <c r="H300" s="245">
        <v>20.207999999999998</v>
      </c>
      <c r="I300" s="246"/>
      <c r="J300" s="241"/>
      <c r="K300" s="241"/>
      <c r="L300" s="247"/>
      <c r="M300" s="248"/>
      <c r="N300" s="249"/>
      <c r="O300" s="249"/>
      <c r="P300" s="249"/>
      <c r="Q300" s="249"/>
      <c r="R300" s="249"/>
      <c r="S300" s="249"/>
      <c r="T300" s="25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1" t="s">
        <v>159</v>
      </c>
      <c r="AU300" s="251" t="s">
        <v>88</v>
      </c>
      <c r="AV300" s="13" t="s">
        <v>88</v>
      </c>
      <c r="AW300" s="13" t="s">
        <v>4</v>
      </c>
      <c r="AX300" s="13" t="s">
        <v>82</v>
      </c>
      <c r="AY300" s="251" t="s">
        <v>149</v>
      </c>
    </row>
    <row r="301" s="2" customFormat="1" ht="48" customHeight="1">
      <c r="A301" s="39"/>
      <c r="B301" s="40"/>
      <c r="C301" s="227" t="s">
        <v>508</v>
      </c>
      <c r="D301" s="227" t="s">
        <v>152</v>
      </c>
      <c r="E301" s="228" t="s">
        <v>509</v>
      </c>
      <c r="F301" s="229" t="s">
        <v>510</v>
      </c>
      <c r="G301" s="230" t="s">
        <v>175</v>
      </c>
      <c r="H301" s="231">
        <v>0.20999999999999999</v>
      </c>
      <c r="I301" s="232"/>
      <c r="J301" s="233">
        <f>ROUND(I301*H301,2)</f>
        <v>0</v>
      </c>
      <c r="K301" s="229" t="s">
        <v>156</v>
      </c>
      <c r="L301" s="45"/>
      <c r="M301" s="234" t="s">
        <v>19</v>
      </c>
      <c r="N301" s="235" t="s">
        <v>47</v>
      </c>
      <c r="O301" s="85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157</v>
      </c>
      <c r="AT301" s="238" t="s">
        <v>152</v>
      </c>
      <c r="AU301" s="238" t="s">
        <v>88</v>
      </c>
      <c r="AY301" s="18" t="s">
        <v>149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88</v>
      </c>
      <c r="BK301" s="239">
        <f>ROUND(I301*H301,2)</f>
        <v>0</v>
      </c>
      <c r="BL301" s="18" t="s">
        <v>157</v>
      </c>
      <c r="BM301" s="238" t="s">
        <v>511</v>
      </c>
    </row>
    <row r="302" s="12" customFormat="1" ht="22.8" customHeight="1">
      <c r="A302" s="12"/>
      <c r="B302" s="211"/>
      <c r="C302" s="212"/>
      <c r="D302" s="213" t="s">
        <v>74</v>
      </c>
      <c r="E302" s="225" t="s">
        <v>512</v>
      </c>
      <c r="F302" s="225" t="s">
        <v>513</v>
      </c>
      <c r="G302" s="212"/>
      <c r="H302" s="212"/>
      <c r="I302" s="215"/>
      <c r="J302" s="226">
        <f>BK302</f>
        <v>0</v>
      </c>
      <c r="K302" s="212"/>
      <c r="L302" s="217"/>
      <c r="M302" s="218"/>
      <c r="N302" s="219"/>
      <c r="O302" s="219"/>
      <c r="P302" s="220">
        <f>SUM(P303:P321)</f>
        <v>0</v>
      </c>
      <c r="Q302" s="219"/>
      <c r="R302" s="220">
        <f>SUM(R303:R321)</f>
        <v>0.33055096</v>
      </c>
      <c r="S302" s="219"/>
      <c r="T302" s="221">
        <f>SUM(T303:T321)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2" t="s">
        <v>82</v>
      </c>
      <c r="AT302" s="223" t="s">
        <v>74</v>
      </c>
      <c r="AU302" s="223" t="s">
        <v>82</v>
      </c>
      <c r="AY302" s="222" t="s">
        <v>149</v>
      </c>
      <c r="BK302" s="224">
        <f>SUM(BK303:BK321)</f>
        <v>0</v>
      </c>
    </row>
    <row r="303" s="2" customFormat="1" ht="36" customHeight="1">
      <c r="A303" s="39"/>
      <c r="B303" s="40"/>
      <c r="C303" s="227" t="s">
        <v>514</v>
      </c>
      <c r="D303" s="227" t="s">
        <v>152</v>
      </c>
      <c r="E303" s="228" t="s">
        <v>515</v>
      </c>
      <c r="F303" s="229" t="s">
        <v>516</v>
      </c>
      <c r="G303" s="230" t="s">
        <v>166</v>
      </c>
      <c r="H303" s="231">
        <v>91.900000000000006</v>
      </c>
      <c r="I303" s="232"/>
      <c r="J303" s="233">
        <f>ROUND(I303*H303,2)</f>
        <v>0</v>
      </c>
      <c r="K303" s="229" t="s">
        <v>156</v>
      </c>
      <c r="L303" s="45"/>
      <c r="M303" s="234" t="s">
        <v>19</v>
      </c>
      <c r="N303" s="235" t="s">
        <v>47</v>
      </c>
      <c r="O303" s="85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157</v>
      </c>
      <c r="AT303" s="238" t="s">
        <v>152</v>
      </c>
      <c r="AU303" s="238" t="s">
        <v>88</v>
      </c>
      <c r="AY303" s="18" t="s">
        <v>149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88</v>
      </c>
      <c r="BK303" s="239">
        <f>ROUND(I303*H303,2)</f>
        <v>0</v>
      </c>
      <c r="BL303" s="18" t="s">
        <v>157</v>
      </c>
      <c r="BM303" s="238" t="s">
        <v>517</v>
      </c>
    </row>
    <row r="304" s="13" customFormat="1">
      <c r="A304" s="13"/>
      <c r="B304" s="240"/>
      <c r="C304" s="241"/>
      <c r="D304" s="242" t="s">
        <v>159</v>
      </c>
      <c r="E304" s="243" t="s">
        <v>19</v>
      </c>
      <c r="F304" s="244" t="s">
        <v>518</v>
      </c>
      <c r="G304" s="241"/>
      <c r="H304" s="245">
        <v>91.900000000000006</v>
      </c>
      <c r="I304" s="246"/>
      <c r="J304" s="241"/>
      <c r="K304" s="241"/>
      <c r="L304" s="247"/>
      <c r="M304" s="248"/>
      <c r="N304" s="249"/>
      <c r="O304" s="249"/>
      <c r="P304" s="249"/>
      <c r="Q304" s="249"/>
      <c r="R304" s="249"/>
      <c r="S304" s="249"/>
      <c r="T304" s="25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1" t="s">
        <v>159</v>
      </c>
      <c r="AU304" s="251" t="s">
        <v>88</v>
      </c>
      <c r="AV304" s="13" t="s">
        <v>88</v>
      </c>
      <c r="AW304" s="13" t="s">
        <v>37</v>
      </c>
      <c r="AX304" s="13" t="s">
        <v>82</v>
      </c>
      <c r="AY304" s="251" t="s">
        <v>149</v>
      </c>
    </row>
    <row r="305" s="2" customFormat="1" ht="24" customHeight="1">
      <c r="A305" s="39"/>
      <c r="B305" s="40"/>
      <c r="C305" s="263" t="s">
        <v>519</v>
      </c>
      <c r="D305" s="263" t="s">
        <v>196</v>
      </c>
      <c r="E305" s="264" t="s">
        <v>520</v>
      </c>
      <c r="F305" s="265" t="s">
        <v>521</v>
      </c>
      <c r="G305" s="266" t="s">
        <v>166</v>
      </c>
      <c r="H305" s="267">
        <v>93.738</v>
      </c>
      <c r="I305" s="268"/>
      <c r="J305" s="269">
        <f>ROUND(I305*H305,2)</f>
        <v>0</v>
      </c>
      <c r="K305" s="265" t="s">
        <v>156</v>
      </c>
      <c r="L305" s="270"/>
      <c r="M305" s="271" t="s">
        <v>19</v>
      </c>
      <c r="N305" s="272" t="s">
        <v>47</v>
      </c>
      <c r="O305" s="85"/>
      <c r="P305" s="236">
        <f>O305*H305</f>
        <v>0</v>
      </c>
      <c r="Q305" s="236">
        <v>0.0035000000000000001</v>
      </c>
      <c r="R305" s="236">
        <f>Q305*H305</f>
        <v>0.32808300000000001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195</v>
      </c>
      <c r="AT305" s="238" t="s">
        <v>196</v>
      </c>
      <c r="AU305" s="238" t="s">
        <v>88</v>
      </c>
      <c r="AY305" s="18" t="s">
        <v>149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88</v>
      </c>
      <c r="BK305" s="239">
        <f>ROUND(I305*H305,2)</f>
        <v>0</v>
      </c>
      <c r="BL305" s="18" t="s">
        <v>157</v>
      </c>
      <c r="BM305" s="238" t="s">
        <v>522</v>
      </c>
    </row>
    <row r="306" s="13" customFormat="1">
      <c r="A306" s="13"/>
      <c r="B306" s="240"/>
      <c r="C306" s="241"/>
      <c r="D306" s="242" t="s">
        <v>159</v>
      </c>
      <c r="E306" s="241"/>
      <c r="F306" s="244" t="s">
        <v>523</v>
      </c>
      <c r="G306" s="241"/>
      <c r="H306" s="245">
        <v>93.738</v>
      </c>
      <c r="I306" s="246"/>
      <c r="J306" s="241"/>
      <c r="K306" s="241"/>
      <c r="L306" s="247"/>
      <c r="M306" s="248"/>
      <c r="N306" s="249"/>
      <c r="O306" s="249"/>
      <c r="P306" s="249"/>
      <c r="Q306" s="249"/>
      <c r="R306" s="249"/>
      <c r="S306" s="249"/>
      <c r="T306" s="25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1" t="s">
        <v>159</v>
      </c>
      <c r="AU306" s="251" t="s">
        <v>88</v>
      </c>
      <c r="AV306" s="13" t="s">
        <v>88</v>
      </c>
      <c r="AW306" s="13" t="s">
        <v>4</v>
      </c>
      <c r="AX306" s="13" t="s">
        <v>82</v>
      </c>
      <c r="AY306" s="251" t="s">
        <v>149</v>
      </c>
    </row>
    <row r="307" s="2" customFormat="1" ht="24" customHeight="1">
      <c r="A307" s="39"/>
      <c r="B307" s="40"/>
      <c r="C307" s="227" t="s">
        <v>524</v>
      </c>
      <c r="D307" s="227" t="s">
        <v>152</v>
      </c>
      <c r="E307" s="228" t="s">
        <v>525</v>
      </c>
      <c r="F307" s="229" t="s">
        <v>526</v>
      </c>
      <c r="G307" s="230" t="s">
        <v>346</v>
      </c>
      <c r="H307" s="231">
        <v>112.18000000000001</v>
      </c>
      <c r="I307" s="232"/>
      <c r="J307" s="233">
        <f>ROUND(I307*H307,2)</f>
        <v>0</v>
      </c>
      <c r="K307" s="229" t="s">
        <v>156</v>
      </c>
      <c r="L307" s="45"/>
      <c r="M307" s="234" t="s">
        <v>19</v>
      </c>
      <c r="N307" s="235" t="s">
        <v>47</v>
      </c>
      <c r="O307" s="85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157</v>
      </c>
      <c r="AT307" s="238" t="s">
        <v>152</v>
      </c>
      <c r="AU307" s="238" t="s">
        <v>88</v>
      </c>
      <c r="AY307" s="18" t="s">
        <v>149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88</v>
      </c>
      <c r="BK307" s="239">
        <f>ROUND(I307*H307,2)</f>
        <v>0</v>
      </c>
      <c r="BL307" s="18" t="s">
        <v>157</v>
      </c>
      <c r="BM307" s="238" t="s">
        <v>527</v>
      </c>
    </row>
    <row r="308" s="15" customFormat="1">
      <c r="A308" s="15"/>
      <c r="B308" s="273"/>
      <c r="C308" s="274"/>
      <c r="D308" s="242" t="s">
        <v>159</v>
      </c>
      <c r="E308" s="275" t="s">
        <v>19</v>
      </c>
      <c r="F308" s="276" t="s">
        <v>528</v>
      </c>
      <c r="G308" s="274"/>
      <c r="H308" s="275" t="s">
        <v>19</v>
      </c>
      <c r="I308" s="277"/>
      <c r="J308" s="274"/>
      <c r="K308" s="274"/>
      <c r="L308" s="278"/>
      <c r="M308" s="279"/>
      <c r="N308" s="280"/>
      <c r="O308" s="280"/>
      <c r="P308" s="280"/>
      <c r="Q308" s="280"/>
      <c r="R308" s="280"/>
      <c r="S308" s="280"/>
      <c r="T308" s="281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82" t="s">
        <v>159</v>
      </c>
      <c r="AU308" s="282" t="s">
        <v>88</v>
      </c>
      <c r="AV308" s="15" t="s">
        <v>82</v>
      </c>
      <c r="AW308" s="15" t="s">
        <v>37</v>
      </c>
      <c r="AX308" s="15" t="s">
        <v>75</v>
      </c>
      <c r="AY308" s="282" t="s">
        <v>149</v>
      </c>
    </row>
    <row r="309" s="13" customFormat="1">
      <c r="A309" s="13"/>
      <c r="B309" s="240"/>
      <c r="C309" s="241"/>
      <c r="D309" s="242" t="s">
        <v>159</v>
      </c>
      <c r="E309" s="243" t="s">
        <v>19</v>
      </c>
      <c r="F309" s="244" t="s">
        <v>529</v>
      </c>
      <c r="G309" s="241"/>
      <c r="H309" s="245">
        <v>8.5</v>
      </c>
      <c r="I309" s="246"/>
      <c r="J309" s="241"/>
      <c r="K309" s="241"/>
      <c r="L309" s="247"/>
      <c r="M309" s="248"/>
      <c r="N309" s="249"/>
      <c r="O309" s="249"/>
      <c r="P309" s="249"/>
      <c r="Q309" s="249"/>
      <c r="R309" s="249"/>
      <c r="S309" s="249"/>
      <c r="T309" s="25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1" t="s">
        <v>159</v>
      </c>
      <c r="AU309" s="251" t="s">
        <v>88</v>
      </c>
      <c r="AV309" s="13" t="s">
        <v>88</v>
      </c>
      <c r="AW309" s="13" t="s">
        <v>37</v>
      </c>
      <c r="AX309" s="13" t="s">
        <v>75</v>
      </c>
      <c r="AY309" s="251" t="s">
        <v>149</v>
      </c>
    </row>
    <row r="310" s="13" customFormat="1">
      <c r="A310" s="13"/>
      <c r="B310" s="240"/>
      <c r="C310" s="241"/>
      <c r="D310" s="242" t="s">
        <v>159</v>
      </c>
      <c r="E310" s="243" t="s">
        <v>19</v>
      </c>
      <c r="F310" s="244" t="s">
        <v>530</v>
      </c>
      <c r="G310" s="241"/>
      <c r="H310" s="245">
        <v>20.98</v>
      </c>
      <c r="I310" s="246"/>
      <c r="J310" s="241"/>
      <c r="K310" s="241"/>
      <c r="L310" s="247"/>
      <c r="M310" s="248"/>
      <c r="N310" s="249"/>
      <c r="O310" s="249"/>
      <c r="P310" s="249"/>
      <c r="Q310" s="249"/>
      <c r="R310" s="249"/>
      <c r="S310" s="249"/>
      <c r="T310" s="25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1" t="s">
        <v>159</v>
      </c>
      <c r="AU310" s="251" t="s">
        <v>88</v>
      </c>
      <c r="AV310" s="13" t="s">
        <v>88</v>
      </c>
      <c r="AW310" s="13" t="s">
        <v>37</v>
      </c>
      <c r="AX310" s="13" t="s">
        <v>75</v>
      </c>
      <c r="AY310" s="251" t="s">
        <v>149</v>
      </c>
    </row>
    <row r="311" s="13" customFormat="1">
      <c r="A311" s="13"/>
      <c r="B311" s="240"/>
      <c r="C311" s="241"/>
      <c r="D311" s="242" t="s">
        <v>159</v>
      </c>
      <c r="E311" s="243" t="s">
        <v>19</v>
      </c>
      <c r="F311" s="244" t="s">
        <v>531</v>
      </c>
      <c r="G311" s="241"/>
      <c r="H311" s="245">
        <v>8.6199999999999992</v>
      </c>
      <c r="I311" s="246"/>
      <c r="J311" s="241"/>
      <c r="K311" s="241"/>
      <c r="L311" s="247"/>
      <c r="M311" s="248"/>
      <c r="N311" s="249"/>
      <c r="O311" s="249"/>
      <c r="P311" s="249"/>
      <c r="Q311" s="249"/>
      <c r="R311" s="249"/>
      <c r="S311" s="249"/>
      <c r="T311" s="25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1" t="s">
        <v>159</v>
      </c>
      <c r="AU311" s="251" t="s">
        <v>88</v>
      </c>
      <c r="AV311" s="13" t="s">
        <v>88</v>
      </c>
      <c r="AW311" s="13" t="s">
        <v>37</v>
      </c>
      <c r="AX311" s="13" t="s">
        <v>75</v>
      </c>
      <c r="AY311" s="251" t="s">
        <v>149</v>
      </c>
    </row>
    <row r="312" s="13" customFormat="1">
      <c r="A312" s="13"/>
      <c r="B312" s="240"/>
      <c r="C312" s="241"/>
      <c r="D312" s="242" t="s">
        <v>159</v>
      </c>
      <c r="E312" s="243" t="s">
        <v>19</v>
      </c>
      <c r="F312" s="244" t="s">
        <v>532</v>
      </c>
      <c r="G312" s="241"/>
      <c r="H312" s="245">
        <v>5.5199999999999996</v>
      </c>
      <c r="I312" s="246"/>
      <c r="J312" s="241"/>
      <c r="K312" s="241"/>
      <c r="L312" s="247"/>
      <c r="M312" s="248"/>
      <c r="N312" s="249"/>
      <c r="O312" s="249"/>
      <c r="P312" s="249"/>
      <c r="Q312" s="249"/>
      <c r="R312" s="249"/>
      <c r="S312" s="249"/>
      <c r="T312" s="25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1" t="s">
        <v>159</v>
      </c>
      <c r="AU312" s="251" t="s">
        <v>88</v>
      </c>
      <c r="AV312" s="13" t="s">
        <v>88</v>
      </c>
      <c r="AW312" s="13" t="s">
        <v>37</v>
      </c>
      <c r="AX312" s="13" t="s">
        <v>75</v>
      </c>
      <c r="AY312" s="251" t="s">
        <v>149</v>
      </c>
    </row>
    <row r="313" s="13" customFormat="1">
      <c r="A313" s="13"/>
      <c r="B313" s="240"/>
      <c r="C313" s="241"/>
      <c r="D313" s="242" t="s">
        <v>159</v>
      </c>
      <c r="E313" s="243" t="s">
        <v>19</v>
      </c>
      <c r="F313" s="244" t="s">
        <v>533</v>
      </c>
      <c r="G313" s="241"/>
      <c r="H313" s="245">
        <v>12.58</v>
      </c>
      <c r="I313" s="246"/>
      <c r="J313" s="241"/>
      <c r="K313" s="241"/>
      <c r="L313" s="247"/>
      <c r="M313" s="248"/>
      <c r="N313" s="249"/>
      <c r="O313" s="249"/>
      <c r="P313" s="249"/>
      <c r="Q313" s="249"/>
      <c r="R313" s="249"/>
      <c r="S313" s="249"/>
      <c r="T313" s="25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1" t="s">
        <v>159</v>
      </c>
      <c r="AU313" s="251" t="s">
        <v>88</v>
      </c>
      <c r="AV313" s="13" t="s">
        <v>88</v>
      </c>
      <c r="AW313" s="13" t="s">
        <v>37</v>
      </c>
      <c r="AX313" s="13" t="s">
        <v>75</v>
      </c>
      <c r="AY313" s="251" t="s">
        <v>149</v>
      </c>
    </row>
    <row r="314" s="13" customFormat="1">
      <c r="A314" s="13"/>
      <c r="B314" s="240"/>
      <c r="C314" s="241"/>
      <c r="D314" s="242" t="s">
        <v>159</v>
      </c>
      <c r="E314" s="243" t="s">
        <v>19</v>
      </c>
      <c r="F314" s="244" t="s">
        <v>534</v>
      </c>
      <c r="G314" s="241"/>
      <c r="H314" s="245">
        <v>9.4800000000000004</v>
      </c>
      <c r="I314" s="246"/>
      <c r="J314" s="241"/>
      <c r="K314" s="241"/>
      <c r="L314" s="247"/>
      <c r="M314" s="248"/>
      <c r="N314" s="249"/>
      <c r="O314" s="249"/>
      <c r="P314" s="249"/>
      <c r="Q314" s="249"/>
      <c r="R314" s="249"/>
      <c r="S314" s="249"/>
      <c r="T314" s="25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1" t="s">
        <v>159</v>
      </c>
      <c r="AU314" s="251" t="s">
        <v>88</v>
      </c>
      <c r="AV314" s="13" t="s">
        <v>88</v>
      </c>
      <c r="AW314" s="13" t="s">
        <v>37</v>
      </c>
      <c r="AX314" s="13" t="s">
        <v>75</v>
      </c>
      <c r="AY314" s="251" t="s">
        <v>149</v>
      </c>
    </row>
    <row r="315" s="13" customFormat="1">
      <c r="A315" s="13"/>
      <c r="B315" s="240"/>
      <c r="C315" s="241"/>
      <c r="D315" s="242" t="s">
        <v>159</v>
      </c>
      <c r="E315" s="243" t="s">
        <v>19</v>
      </c>
      <c r="F315" s="244" t="s">
        <v>535</v>
      </c>
      <c r="G315" s="241"/>
      <c r="H315" s="245">
        <v>9.6799999999999997</v>
      </c>
      <c r="I315" s="246"/>
      <c r="J315" s="241"/>
      <c r="K315" s="241"/>
      <c r="L315" s="247"/>
      <c r="M315" s="248"/>
      <c r="N315" s="249"/>
      <c r="O315" s="249"/>
      <c r="P315" s="249"/>
      <c r="Q315" s="249"/>
      <c r="R315" s="249"/>
      <c r="S315" s="249"/>
      <c r="T315" s="25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1" t="s">
        <v>159</v>
      </c>
      <c r="AU315" s="251" t="s">
        <v>88</v>
      </c>
      <c r="AV315" s="13" t="s">
        <v>88</v>
      </c>
      <c r="AW315" s="13" t="s">
        <v>37</v>
      </c>
      <c r="AX315" s="13" t="s">
        <v>75</v>
      </c>
      <c r="AY315" s="251" t="s">
        <v>149</v>
      </c>
    </row>
    <row r="316" s="13" customFormat="1">
      <c r="A316" s="13"/>
      <c r="B316" s="240"/>
      <c r="C316" s="241"/>
      <c r="D316" s="242" t="s">
        <v>159</v>
      </c>
      <c r="E316" s="243" t="s">
        <v>19</v>
      </c>
      <c r="F316" s="244" t="s">
        <v>536</v>
      </c>
      <c r="G316" s="241"/>
      <c r="H316" s="245">
        <v>20.239999999999998</v>
      </c>
      <c r="I316" s="246"/>
      <c r="J316" s="241"/>
      <c r="K316" s="241"/>
      <c r="L316" s="247"/>
      <c r="M316" s="248"/>
      <c r="N316" s="249"/>
      <c r="O316" s="249"/>
      <c r="P316" s="249"/>
      <c r="Q316" s="249"/>
      <c r="R316" s="249"/>
      <c r="S316" s="249"/>
      <c r="T316" s="25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1" t="s">
        <v>159</v>
      </c>
      <c r="AU316" s="251" t="s">
        <v>88</v>
      </c>
      <c r="AV316" s="13" t="s">
        <v>88</v>
      </c>
      <c r="AW316" s="13" t="s">
        <v>37</v>
      </c>
      <c r="AX316" s="13" t="s">
        <v>75</v>
      </c>
      <c r="AY316" s="251" t="s">
        <v>149</v>
      </c>
    </row>
    <row r="317" s="13" customFormat="1">
      <c r="A317" s="13"/>
      <c r="B317" s="240"/>
      <c r="C317" s="241"/>
      <c r="D317" s="242" t="s">
        <v>159</v>
      </c>
      <c r="E317" s="243" t="s">
        <v>19</v>
      </c>
      <c r="F317" s="244" t="s">
        <v>537</v>
      </c>
      <c r="G317" s="241"/>
      <c r="H317" s="245">
        <v>16.579999999999998</v>
      </c>
      <c r="I317" s="246"/>
      <c r="J317" s="241"/>
      <c r="K317" s="241"/>
      <c r="L317" s="247"/>
      <c r="M317" s="248"/>
      <c r="N317" s="249"/>
      <c r="O317" s="249"/>
      <c r="P317" s="249"/>
      <c r="Q317" s="249"/>
      <c r="R317" s="249"/>
      <c r="S317" s="249"/>
      <c r="T317" s="25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1" t="s">
        <v>159</v>
      </c>
      <c r="AU317" s="251" t="s">
        <v>88</v>
      </c>
      <c r="AV317" s="13" t="s">
        <v>88</v>
      </c>
      <c r="AW317" s="13" t="s">
        <v>37</v>
      </c>
      <c r="AX317" s="13" t="s">
        <v>75</v>
      </c>
      <c r="AY317" s="251" t="s">
        <v>149</v>
      </c>
    </row>
    <row r="318" s="14" customFormat="1">
      <c r="A318" s="14"/>
      <c r="B318" s="252"/>
      <c r="C318" s="253"/>
      <c r="D318" s="242" t="s">
        <v>159</v>
      </c>
      <c r="E318" s="254" t="s">
        <v>19</v>
      </c>
      <c r="F318" s="255" t="s">
        <v>163</v>
      </c>
      <c r="G318" s="253"/>
      <c r="H318" s="256">
        <v>112.18000000000001</v>
      </c>
      <c r="I318" s="257"/>
      <c r="J318" s="253"/>
      <c r="K318" s="253"/>
      <c r="L318" s="258"/>
      <c r="M318" s="259"/>
      <c r="N318" s="260"/>
      <c r="O318" s="260"/>
      <c r="P318" s="260"/>
      <c r="Q318" s="260"/>
      <c r="R318" s="260"/>
      <c r="S318" s="260"/>
      <c r="T318" s="26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2" t="s">
        <v>159</v>
      </c>
      <c r="AU318" s="262" t="s">
        <v>88</v>
      </c>
      <c r="AV318" s="14" t="s">
        <v>157</v>
      </c>
      <c r="AW318" s="14" t="s">
        <v>37</v>
      </c>
      <c r="AX318" s="14" t="s">
        <v>82</v>
      </c>
      <c r="AY318" s="262" t="s">
        <v>149</v>
      </c>
    </row>
    <row r="319" s="2" customFormat="1" ht="24" customHeight="1">
      <c r="A319" s="39"/>
      <c r="B319" s="40"/>
      <c r="C319" s="263" t="s">
        <v>538</v>
      </c>
      <c r="D319" s="263" t="s">
        <v>196</v>
      </c>
      <c r="E319" s="264" t="s">
        <v>539</v>
      </c>
      <c r="F319" s="265" t="s">
        <v>540</v>
      </c>
      <c r="G319" s="266" t="s">
        <v>346</v>
      </c>
      <c r="H319" s="267">
        <v>123.398</v>
      </c>
      <c r="I319" s="268"/>
      <c r="J319" s="269">
        <f>ROUND(I319*H319,2)</f>
        <v>0</v>
      </c>
      <c r="K319" s="265" t="s">
        <v>156</v>
      </c>
      <c r="L319" s="270"/>
      <c r="M319" s="271" t="s">
        <v>19</v>
      </c>
      <c r="N319" s="272" t="s">
        <v>47</v>
      </c>
      <c r="O319" s="85"/>
      <c r="P319" s="236">
        <f>O319*H319</f>
        <v>0</v>
      </c>
      <c r="Q319" s="236">
        <v>2.0000000000000002E-05</v>
      </c>
      <c r="R319" s="236">
        <f>Q319*H319</f>
        <v>0.0024679599999999999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195</v>
      </c>
      <c r="AT319" s="238" t="s">
        <v>196</v>
      </c>
      <c r="AU319" s="238" t="s">
        <v>88</v>
      </c>
      <c r="AY319" s="18" t="s">
        <v>149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88</v>
      </c>
      <c r="BK319" s="239">
        <f>ROUND(I319*H319,2)</f>
        <v>0</v>
      </c>
      <c r="BL319" s="18" t="s">
        <v>157</v>
      </c>
      <c r="BM319" s="238" t="s">
        <v>541</v>
      </c>
    </row>
    <row r="320" s="13" customFormat="1">
      <c r="A320" s="13"/>
      <c r="B320" s="240"/>
      <c r="C320" s="241"/>
      <c r="D320" s="242" t="s">
        <v>159</v>
      </c>
      <c r="E320" s="241"/>
      <c r="F320" s="244" t="s">
        <v>542</v>
      </c>
      <c r="G320" s="241"/>
      <c r="H320" s="245">
        <v>123.398</v>
      </c>
      <c r="I320" s="246"/>
      <c r="J320" s="241"/>
      <c r="K320" s="241"/>
      <c r="L320" s="247"/>
      <c r="M320" s="248"/>
      <c r="N320" s="249"/>
      <c r="O320" s="249"/>
      <c r="P320" s="249"/>
      <c r="Q320" s="249"/>
      <c r="R320" s="249"/>
      <c r="S320" s="249"/>
      <c r="T320" s="25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1" t="s">
        <v>159</v>
      </c>
      <c r="AU320" s="251" t="s">
        <v>88</v>
      </c>
      <c r="AV320" s="13" t="s">
        <v>88</v>
      </c>
      <c r="AW320" s="13" t="s">
        <v>4</v>
      </c>
      <c r="AX320" s="13" t="s">
        <v>82</v>
      </c>
      <c r="AY320" s="251" t="s">
        <v>149</v>
      </c>
    </row>
    <row r="321" s="2" customFormat="1" ht="36" customHeight="1">
      <c r="A321" s="39"/>
      <c r="B321" s="40"/>
      <c r="C321" s="227" t="s">
        <v>543</v>
      </c>
      <c r="D321" s="227" t="s">
        <v>152</v>
      </c>
      <c r="E321" s="228" t="s">
        <v>544</v>
      </c>
      <c r="F321" s="229" t="s">
        <v>545</v>
      </c>
      <c r="G321" s="230" t="s">
        <v>175</v>
      </c>
      <c r="H321" s="231">
        <v>0.33000000000000002</v>
      </c>
      <c r="I321" s="232"/>
      <c r="J321" s="233">
        <f>ROUND(I321*H321,2)</f>
        <v>0</v>
      </c>
      <c r="K321" s="229" t="s">
        <v>156</v>
      </c>
      <c r="L321" s="45"/>
      <c r="M321" s="234" t="s">
        <v>19</v>
      </c>
      <c r="N321" s="235" t="s">
        <v>47</v>
      </c>
      <c r="O321" s="85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8" t="s">
        <v>157</v>
      </c>
      <c r="AT321" s="238" t="s">
        <v>152</v>
      </c>
      <c r="AU321" s="238" t="s">
        <v>88</v>
      </c>
      <c r="AY321" s="18" t="s">
        <v>149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8" t="s">
        <v>88</v>
      </c>
      <c r="BK321" s="239">
        <f>ROUND(I321*H321,2)</f>
        <v>0</v>
      </c>
      <c r="BL321" s="18" t="s">
        <v>157</v>
      </c>
      <c r="BM321" s="238" t="s">
        <v>546</v>
      </c>
    </row>
    <row r="322" s="12" customFormat="1" ht="22.8" customHeight="1">
      <c r="A322" s="12"/>
      <c r="B322" s="211"/>
      <c r="C322" s="212"/>
      <c r="D322" s="213" t="s">
        <v>74</v>
      </c>
      <c r="E322" s="225" t="s">
        <v>547</v>
      </c>
      <c r="F322" s="225" t="s">
        <v>548</v>
      </c>
      <c r="G322" s="212"/>
      <c r="H322" s="212"/>
      <c r="I322" s="215"/>
      <c r="J322" s="226">
        <f>BK322</f>
        <v>0</v>
      </c>
      <c r="K322" s="212"/>
      <c r="L322" s="217"/>
      <c r="M322" s="218"/>
      <c r="N322" s="219"/>
      <c r="O322" s="219"/>
      <c r="P322" s="220">
        <f>SUM(P323:P330)</f>
        <v>0</v>
      </c>
      <c r="Q322" s="219"/>
      <c r="R322" s="220">
        <f>SUM(R323:R330)</f>
        <v>0.91716200000000003</v>
      </c>
      <c r="S322" s="219"/>
      <c r="T322" s="221">
        <f>SUM(T323:T330)</f>
        <v>1.4637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22" t="s">
        <v>82</v>
      </c>
      <c r="AT322" s="223" t="s">
        <v>74</v>
      </c>
      <c r="AU322" s="223" t="s">
        <v>82</v>
      </c>
      <c r="AY322" s="222" t="s">
        <v>149</v>
      </c>
      <c r="BK322" s="224">
        <f>SUM(BK323:BK330)</f>
        <v>0</v>
      </c>
    </row>
    <row r="323" s="2" customFormat="1" ht="36" customHeight="1">
      <c r="A323" s="39"/>
      <c r="B323" s="40"/>
      <c r="C323" s="227" t="s">
        <v>549</v>
      </c>
      <c r="D323" s="227" t="s">
        <v>152</v>
      </c>
      <c r="E323" s="228" t="s">
        <v>550</v>
      </c>
      <c r="F323" s="229" t="s">
        <v>551</v>
      </c>
      <c r="G323" s="230" t="s">
        <v>166</v>
      </c>
      <c r="H323" s="231">
        <v>91.900000000000006</v>
      </c>
      <c r="I323" s="232"/>
      <c r="J323" s="233">
        <f>ROUND(I323*H323,2)</f>
        <v>0</v>
      </c>
      <c r="K323" s="229" t="s">
        <v>156</v>
      </c>
      <c r="L323" s="45"/>
      <c r="M323" s="234" t="s">
        <v>19</v>
      </c>
      <c r="N323" s="235" t="s">
        <v>47</v>
      </c>
      <c r="O323" s="85"/>
      <c r="P323" s="236">
        <f>O323*H323</f>
        <v>0</v>
      </c>
      <c r="Q323" s="236">
        <v>0.0097800000000000005</v>
      </c>
      <c r="R323" s="236">
        <f>Q323*H323</f>
        <v>0.89878200000000008</v>
      </c>
      <c r="S323" s="236">
        <v>0</v>
      </c>
      <c r="T323" s="23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8" t="s">
        <v>157</v>
      </c>
      <c r="AT323" s="238" t="s">
        <v>152</v>
      </c>
      <c r="AU323" s="238" t="s">
        <v>88</v>
      </c>
      <c r="AY323" s="18" t="s">
        <v>149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8" t="s">
        <v>88</v>
      </c>
      <c r="BK323" s="239">
        <f>ROUND(I323*H323,2)</f>
        <v>0</v>
      </c>
      <c r="BL323" s="18" t="s">
        <v>157</v>
      </c>
      <c r="BM323" s="238" t="s">
        <v>552</v>
      </c>
    </row>
    <row r="324" s="13" customFormat="1">
      <c r="A324" s="13"/>
      <c r="B324" s="240"/>
      <c r="C324" s="241"/>
      <c r="D324" s="242" t="s">
        <v>159</v>
      </c>
      <c r="E324" s="243" t="s">
        <v>19</v>
      </c>
      <c r="F324" s="244" t="s">
        <v>553</v>
      </c>
      <c r="G324" s="241"/>
      <c r="H324" s="245">
        <v>91.900000000000006</v>
      </c>
      <c r="I324" s="246"/>
      <c r="J324" s="241"/>
      <c r="K324" s="241"/>
      <c r="L324" s="247"/>
      <c r="M324" s="248"/>
      <c r="N324" s="249"/>
      <c r="O324" s="249"/>
      <c r="P324" s="249"/>
      <c r="Q324" s="249"/>
      <c r="R324" s="249"/>
      <c r="S324" s="249"/>
      <c r="T324" s="25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1" t="s">
        <v>159</v>
      </c>
      <c r="AU324" s="251" t="s">
        <v>88</v>
      </c>
      <c r="AV324" s="13" t="s">
        <v>88</v>
      </c>
      <c r="AW324" s="13" t="s">
        <v>37</v>
      </c>
      <c r="AX324" s="13" t="s">
        <v>82</v>
      </c>
      <c r="AY324" s="251" t="s">
        <v>149</v>
      </c>
    </row>
    <row r="325" s="2" customFormat="1" ht="24" customHeight="1">
      <c r="A325" s="39"/>
      <c r="B325" s="40"/>
      <c r="C325" s="227" t="s">
        <v>554</v>
      </c>
      <c r="D325" s="227" t="s">
        <v>152</v>
      </c>
      <c r="E325" s="228" t="s">
        <v>555</v>
      </c>
      <c r="F325" s="229" t="s">
        <v>556</v>
      </c>
      <c r="G325" s="230" t="s">
        <v>166</v>
      </c>
      <c r="H325" s="231">
        <v>91.900000000000006</v>
      </c>
      <c r="I325" s="232"/>
      <c r="J325" s="233">
        <f>ROUND(I325*H325,2)</f>
        <v>0</v>
      </c>
      <c r="K325" s="229" t="s">
        <v>156</v>
      </c>
      <c r="L325" s="45"/>
      <c r="M325" s="234" t="s">
        <v>19</v>
      </c>
      <c r="N325" s="235" t="s">
        <v>47</v>
      </c>
      <c r="O325" s="85"/>
      <c r="P325" s="236">
        <f>O325*H325</f>
        <v>0</v>
      </c>
      <c r="Q325" s="236">
        <v>0.00020000000000000001</v>
      </c>
      <c r="R325" s="236">
        <f>Q325*H325</f>
        <v>0.018380000000000001</v>
      </c>
      <c r="S325" s="236">
        <v>0</v>
      </c>
      <c r="T325" s="23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8" t="s">
        <v>157</v>
      </c>
      <c r="AT325" s="238" t="s">
        <v>152</v>
      </c>
      <c r="AU325" s="238" t="s">
        <v>88</v>
      </c>
      <c r="AY325" s="18" t="s">
        <v>149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8" t="s">
        <v>88</v>
      </c>
      <c r="BK325" s="239">
        <f>ROUND(I325*H325,2)</f>
        <v>0</v>
      </c>
      <c r="BL325" s="18" t="s">
        <v>157</v>
      </c>
      <c r="BM325" s="238" t="s">
        <v>557</v>
      </c>
    </row>
    <row r="326" s="2" customFormat="1" ht="24" customHeight="1">
      <c r="A326" s="39"/>
      <c r="B326" s="40"/>
      <c r="C326" s="227" t="s">
        <v>558</v>
      </c>
      <c r="D326" s="227" t="s">
        <v>152</v>
      </c>
      <c r="E326" s="228" t="s">
        <v>559</v>
      </c>
      <c r="F326" s="229" t="s">
        <v>560</v>
      </c>
      <c r="G326" s="230" t="s">
        <v>166</v>
      </c>
      <c r="H326" s="231">
        <v>104.55</v>
      </c>
      <c r="I326" s="232"/>
      <c r="J326" s="233">
        <f>ROUND(I326*H326,2)</f>
        <v>0</v>
      </c>
      <c r="K326" s="229" t="s">
        <v>156</v>
      </c>
      <c r="L326" s="45"/>
      <c r="M326" s="234" t="s">
        <v>19</v>
      </c>
      <c r="N326" s="235" t="s">
        <v>47</v>
      </c>
      <c r="O326" s="85"/>
      <c r="P326" s="236">
        <f>O326*H326</f>
        <v>0</v>
      </c>
      <c r="Q326" s="236">
        <v>0</v>
      </c>
      <c r="R326" s="236">
        <f>Q326*H326</f>
        <v>0</v>
      </c>
      <c r="S326" s="236">
        <v>0.014</v>
      </c>
      <c r="T326" s="237">
        <f>S326*H326</f>
        <v>1.4637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8" t="s">
        <v>157</v>
      </c>
      <c r="AT326" s="238" t="s">
        <v>152</v>
      </c>
      <c r="AU326" s="238" t="s">
        <v>88</v>
      </c>
      <c r="AY326" s="18" t="s">
        <v>149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8" t="s">
        <v>88</v>
      </c>
      <c r="BK326" s="239">
        <f>ROUND(I326*H326,2)</f>
        <v>0</v>
      </c>
      <c r="BL326" s="18" t="s">
        <v>157</v>
      </c>
      <c r="BM326" s="238" t="s">
        <v>561</v>
      </c>
    </row>
    <row r="327" s="13" customFormat="1">
      <c r="A327" s="13"/>
      <c r="B327" s="240"/>
      <c r="C327" s="241"/>
      <c r="D327" s="242" t="s">
        <v>159</v>
      </c>
      <c r="E327" s="243" t="s">
        <v>19</v>
      </c>
      <c r="F327" s="244" t="s">
        <v>562</v>
      </c>
      <c r="G327" s="241"/>
      <c r="H327" s="245">
        <v>16.100000000000001</v>
      </c>
      <c r="I327" s="246"/>
      <c r="J327" s="241"/>
      <c r="K327" s="241"/>
      <c r="L327" s="247"/>
      <c r="M327" s="248"/>
      <c r="N327" s="249"/>
      <c r="O327" s="249"/>
      <c r="P327" s="249"/>
      <c r="Q327" s="249"/>
      <c r="R327" s="249"/>
      <c r="S327" s="249"/>
      <c r="T327" s="25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1" t="s">
        <v>159</v>
      </c>
      <c r="AU327" s="251" t="s">
        <v>88</v>
      </c>
      <c r="AV327" s="13" t="s">
        <v>88</v>
      </c>
      <c r="AW327" s="13" t="s">
        <v>37</v>
      </c>
      <c r="AX327" s="13" t="s">
        <v>75</v>
      </c>
      <c r="AY327" s="251" t="s">
        <v>149</v>
      </c>
    </row>
    <row r="328" s="13" customFormat="1">
      <c r="A328" s="13"/>
      <c r="B328" s="240"/>
      <c r="C328" s="241"/>
      <c r="D328" s="242" t="s">
        <v>159</v>
      </c>
      <c r="E328" s="243" t="s">
        <v>19</v>
      </c>
      <c r="F328" s="244" t="s">
        <v>563</v>
      </c>
      <c r="G328" s="241"/>
      <c r="H328" s="245">
        <v>88.450000000000003</v>
      </c>
      <c r="I328" s="246"/>
      <c r="J328" s="241"/>
      <c r="K328" s="241"/>
      <c r="L328" s="247"/>
      <c r="M328" s="248"/>
      <c r="N328" s="249"/>
      <c r="O328" s="249"/>
      <c r="P328" s="249"/>
      <c r="Q328" s="249"/>
      <c r="R328" s="249"/>
      <c r="S328" s="249"/>
      <c r="T328" s="25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1" t="s">
        <v>159</v>
      </c>
      <c r="AU328" s="251" t="s">
        <v>88</v>
      </c>
      <c r="AV328" s="13" t="s">
        <v>88</v>
      </c>
      <c r="AW328" s="13" t="s">
        <v>37</v>
      </c>
      <c r="AX328" s="13" t="s">
        <v>75</v>
      </c>
      <c r="AY328" s="251" t="s">
        <v>149</v>
      </c>
    </row>
    <row r="329" s="14" customFormat="1">
      <c r="A329" s="14"/>
      <c r="B329" s="252"/>
      <c r="C329" s="253"/>
      <c r="D329" s="242" t="s">
        <v>159</v>
      </c>
      <c r="E329" s="254" t="s">
        <v>19</v>
      </c>
      <c r="F329" s="255" t="s">
        <v>163</v>
      </c>
      <c r="G329" s="253"/>
      <c r="H329" s="256">
        <v>104.55</v>
      </c>
      <c r="I329" s="257"/>
      <c r="J329" s="253"/>
      <c r="K329" s="253"/>
      <c r="L329" s="258"/>
      <c r="M329" s="259"/>
      <c r="N329" s="260"/>
      <c r="O329" s="260"/>
      <c r="P329" s="260"/>
      <c r="Q329" s="260"/>
      <c r="R329" s="260"/>
      <c r="S329" s="260"/>
      <c r="T329" s="26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2" t="s">
        <v>159</v>
      </c>
      <c r="AU329" s="262" t="s">
        <v>88</v>
      </c>
      <c r="AV329" s="14" t="s">
        <v>157</v>
      </c>
      <c r="AW329" s="14" t="s">
        <v>37</v>
      </c>
      <c r="AX329" s="14" t="s">
        <v>82</v>
      </c>
      <c r="AY329" s="262" t="s">
        <v>149</v>
      </c>
    </row>
    <row r="330" s="2" customFormat="1" ht="36" customHeight="1">
      <c r="A330" s="39"/>
      <c r="B330" s="40"/>
      <c r="C330" s="227" t="s">
        <v>564</v>
      </c>
      <c r="D330" s="227" t="s">
        <v>152</v>
      </c>
      <c r="E330" s="228" t="s">
        <v>565</v>
      </c>
      <c r="F330" s="229" t="s">
        <v>566</v>
      </c>
      <c r="G330" s="230" t="s">
        <v>175</v>
      </c>
      <c r="H330" s="231">
        <v>0.92000000000000004</v>
      </c>
      <c r="I330" s="232"/>
      <c r="J330" s="233">
        <f>ROUND(I330*H330,2)</f>
        <v>0</v>
      </c>
      <c r="K330" s="229" t="s">
        <v>156</v>
      </c>
      <c r="L330" s="45"/>
      <c r="M330" s="234" t="s">
        <v>19</v>
      </c>
      <c r="N330" s="235" t="s">
        <v>47</v>
      </c>
      <c r="O330" s="85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8" t="s">
        <v>157</v>
      </c>
      <c r="AT330" s="238" t="s">
        <v>152</v>
      </c>
      <c r="AU330" s="238" t="s">
        <v>88</v>
      </c>
      <c r="AY330" s="18" t="s">
        <v>149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8" t="s">
        <v>88</v>
      </c>
      <c r="BK330" s="239">
        <f>ROUND(I330*H330,2)</f>
        <v>0</v>
      </c>
      <c r="BL330" s="18" t="s">
        <v>157</v>
      </c>
      <c r="BM330" s="238" t="s">
        <v>567</v>
      </c>
    </row>
    <row r="331" s="12" customFormat="1" ht="22.8" customHeight="1">
      <c r="A331" s="12"/>
      <c r="B331" s="211"/>
      <c r="C331" s="212"/>
      <c r="D331" s="213" t="s">
        <v>74</v>
      </c>
      <c r="E331" s="225" t="s">
        <v>568</v>
      </c>
      <c r="F331" s="225" t="s">
        <v>569</v>
      </c>
      <c r="G331" s="212"/>
      <c r="H331" s="212"/>
      <c r="I331" s="215"/>
      <c r="J331" s="226">
        <f>BK331</f>
        <v>0</v>
      </c>
      <c r="K331" s="212"/>
      <c r="L331" s="217"/>
      <c r="M331" s="218"/>
      <c r="N331" s="219"/>
      <c r="O331" s="219"/>
      <c r="P331" s="220">
        <f>SUM(P332:P386)</f>
        <v>0</v>
      </c>
      <c r="Q331" s="219"/>
      <c r="R331" s="220">
        <f>SUM(R332:R386)</f>
        <v>8.9320550399999998</v>
      </c>
      <c r="S331" s="219"/>
      <c r="T331" s="221">
        <f>SUM(T332:T386)</f>
        <v>0.010120000000000001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22" t="s">
        <v>82</v>
      </c>
      <c r="AT331" s="223" t="s">
        <v>74</v>
      </c>
      <c r="AU331" s="223" t="s">
        <v>82</v>
      </c>
      <c r="AY331" s="222" t="s">
        <v>149</v>
      </c>
      <c r="BK331" s="224">
        <f>SUM(BK332:BK386)</f>
        <v>0</v>
      </c>
    </row>
    <row r="332" s="2" customFormat="1" ht="60" customHeight="1">
      <c r="A332" s="39"/>
      <c r="B332" s="40"/>
      <c r="C332" s="227" t="s">
        <v>570</v>
      </c>
      <c r="D332" s="227" t="s">
        <v>152</v>
      </c>
      <c r="E332" s="228" t="s">
        <v>571</v>
      </c>
      <c r="F332" s="229" t="s">
        <v>572</v>
      </c>
      <c r="G332" s="230" t="s">
        <v>166</v>
      </c>
      <c r="H332" s="231">
        <v>102.65900000000001</v>
      </c>
      <c r="I332" s="232"/>
      <c r="J332" s="233">
        <f>ROUND(I332*H332,2)</f>
        <v>0</v>
      </c>
      <c r="K332" s="229" t="s">
        <v>156</v>
      </c>
      <c r="L332" s="45"/>
      <c r="M332" s="234" t="s">
        <v>19</v>
      </c>
      <c r="N332" s="235" t="s">
        <v>47</v>
      </c>
      <c r="O332" s="85"/>
      <c r="P332" s="236">
        <f>O332*H332</f>
        <v>0</v>
      </c>
      <c r="Q332" s="236">
        <v>0.052499999999999998</v>
      </c>
      <c r="R332" s="236">
        <f>Q332*H332</f>
        <v>5.3895974999999998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157</v>
      </c>
      <c r="AT332" s="238" t="s">
        <v>152</v>
      </c>
      <c r="AU332" s="238" t="s">
        <v>88</v>
      </c>
      <c r="AY332" s="18" t="s">
        <v>149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88</v>
      </c>
      <c r="BK332" s="239">
        <f>ROUND(I332*H332,2)</f>
        <v>0</v>
      </c>
      <c r="BL332" s="18" t="s">
        <v>157</v>
      </c>
      <c r="BM332" s="238" t="s">
        <v>573</v>
      </c>
    </row>
    <row r="333" s="13" customFormat="1">
      <c r="A333" s="13"/>
      <c r="B333" s="240"/>
      <c r="C333" s="241"/>
      <c r="D333" s="242" t="s">
        <v>159</v>
      </c>
      <c r="E333" s="243" t="s">
        <v>19</v>
      </c>
      <c r="F333" s="244" t="s">
        <v>574</v>
      </c>
      <c r="G333" s="241"/>
      <c r="H333" s="245">
        <v>55.180999999999997</v>
      </c>
      <c r="I333" s="246"/>
      <c r="J333" s="241"/>
      <c r="K333" s="241"/>
      <c r="L333" s="247"/>
      <c r="M333" s="248"/>
      <c r="N333" s="249"/>
      <c r="O333" s="249"/>
      <c r="P333" s="249"/>
      <c r="Q333" s="249"/>
      <c r="R333" s="249"/>
      <c r="S333" s="249"/>
      <c r="T333" s="25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1" t="s">
        <v>159</v>
      </c>
      <c r="AU333" s="251" t="s">
        <v>88</v>
      </c>
      <c r="AV333" s="13" t="s">
        <v>88</v>
      </c>
      <c r="AW333" s="13" t="s">
        <v>37</v>
      </c>
      <c r="AX333" s="13" t="s">
        <v>75</v>
      </c>
      <c r="AY333" s="251" t="s">
        <v>149</v>
      </c>
    </row>
    <row r="334" s="13" customFormat="1">
      <c r="A334" s="13"/>
      <c r="B334" s="240"/>
      <c r="C334" s="241"/>
      <c r="D334" s="242" t="s">
        <v>159</v>
      </c>
      <c r="E334" s="243" t="s">
        <v>19</v>
      </c>
      <c r="F334" s="244" t="s">
        <v>575</v>
      </c>
      <c r="G334" s="241"/>
      <c r="H334" s="245">
        <v>24.989000000000001</v>
      </c>
      <c r="I334" s="246"/>
      <c r="J334" s="241"/>
      <c r="K334" s="241"/>
      <c r="L334" s="247"/>
      <c r="M334" s="248"/>
      <c r="N334" s="249"/>
      <c r="O334" s="249"/>
      <c r="P334" s="249"/>
      <c r="Q334" s="249"/>
      <c r="R334" s="249"/>
      <c r="S334" s="249"/>
      <c r="T334" s="25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1" t="s">
        <v>159</v>
      </c>
      <c r="AU334" s="251" t="s">
        <v>88</v>
      </c>
      <c r="AV334" s="13" t="s">
        <v>88</v>
      </c>
      <c r="AW334" s="13" t="s">
        <v>37</v>
      </c>
      <c r="AX334" s="13" t="s">
        <v>75</v>
      </c>
      <c r="AY334" s="251" t="s">
        <v>149</v>
      </c>
    </row>
    <row r="335" s="13" customFormat="1">
      <c r="A335" s="13"/>
      <c r="B335" s="240"/>
      <c r="C335" s="241"/>
      <c r="D335" s="242" t="s">
        <v>159</v>
      </c>
      <c r="E335" s="243" t="s">
        <v>19</v>
      </c>
      <c r="F335" s="244" t="s">
        <v>576</v>
      </c>
      <c r="G335" s="241"/>
      <c r="H335" s="245">
        <v>22.489000000000001</v>
      </c>
      <c r="I335" s="246"/>
      <c r="J335" s="241"/>
      <c r="K335" s="241"/>
      <c r="L335" s="247"/>
      <c r="M335" s="248"/>
      <c r="N335" s="249"/>
      <c r="O335" s="249"/>
      <c r="P335" s="249"/>
      <c r="Q335" s="249"/>
      <c r="R335" s="249"/>
      <c r="S335" s="249"/>
      <c r="T335" s="25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1" t="s">
        <v>159</v>
      </c>
      <c r="AU335" s="251" t="s">
        <v>88</v>
      </c>
      <c r="AV335" s="13" t="s">
        <v>88</v>
      </c>
      <c r="AW335" s="13" t="s">
        <v>37</v>
      </c>
      <c r="AX335" s="13" t="s">
        <v>75</v>
      </c>
      <c r="AY335" s="251" t="s">
        <v>149</v>
      </c>
    </row>
    <row r="336" s="14" customFormat="1">
      <c r="A336" s="14"/>
      <c r="B336" s="252"/>
      <c r="C336" s="253"/>
      <c r="D336" s="242" t="s">
        <v>159</v>
      </c>
      <c r="E336" s="254" t="s">
        <v>19</v>
      </c>
      <c r="F336" s="255" t="s">
        <v>163</v>
      </c>
      <c r="G336" s="253"/>
      <c r="H336" s="256">
        <v>102.65900000000001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2" t="s">
        <v>159</v>
      </c>
      <c r="AU336" s="262" t="s">
        <v>88</v>
      </c>
      <c r="AV336" s="14" t="s">
        <v>157</v>
      </c>
      <c r="AW336" s="14" t="s">
        <v>37</v>
      </c>
      <c r="AX336" s="14" t="s">
        <v>82</v>
      </c>
      <c r="AY336" s="262" t="s">
        <v>149</v>
      </c>
    </row>
    <row r="337" s="2" customFormat="1" ht="24" customHeight="1">
      <c r="A337" s="39"/>
      <c r="B337" s="40"/>
      <c r="C337" s="227" t="s">
        <v>577</v>
      </c>
      <c r="D337" s="227" t="s">
        <v>152</v>
      </c>
      <c r="E337" s="228" t="s">
        <v>578</v>
      </c>
      <c r="F337" s="229" t="s">
        <v>579</v>
      </c>
      <c r="G337" s="230" t="s">
        <v>166</v>
      </c>
      <c r="H337" s="231">
        <v>39.140000000000001</v>
      </c>
      <c r="I337" s="232"/>
      <c r="J337" s="233">
        <f>ROUND(I337*H337,2)</f>
        <v>0</v>
      </c>
      <c r="K337" s="229" t="s">
        <v>19</v>
      </c>
      <c r="L337" s="45"/>
      <c r="M337" s="234" t="s">
        <v>19</v>
      </c>
      <c r="N337" s="235" t="s">
        <v>47</v>
      </c>
      <c r="O337" s="85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8" t="s">
        <v>157</v>
      </c>
      <c r="AT337" s="238" t="s">
        <v>152</v>
      </c>
      <c r="AU337" s="238" t="s">
        <v>88</v>
      </c>
      <c r="AY337" s="18" t="s">
        <v>149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8" t="s">
        <v>88</v>
      </c>
      <c r="BK337" s="239">
        <f>ROUND(I337*H337,2)</f>
        <v>0</v>
      </c>
      <c r="BL337" s="18" t="s">
        <v>157</v>
      </c>
      <c r="BM337" s="238" t="s">
        <v>580</v>
      </c>
    </row>
    <row r="338" s="13" customFormat="1">
      <c r="A338" s="13"/>
      <c r="B338" s="240"/>
      <c r="C338" s="241"/>
      <c r="D338" s="242" t="s">
        <v>159</v>
      </c>
      <c r="E338" s="243" t="s">
        <v>19</v>
      </c>
      <c r="F338" s="244" t="s">
        <v>581</v>
      </c>
      <c r="G338" s="241"/>
      <c r="H338" s="245">
        <v>24.219999999999999</v>
      </c>
      <c r="I338" s="246"/>
      <c r="J338" s="241"/>
      <c r="K338" s="241"/>
      <c r="L338" s="247"/>
      <c r="M338" s="248"/>
      <c r="N338" s="249"/>
      <c r="O338" s="249"/>
      <c r="P338" s="249"/>
      <c r="Q338" s="249"/>
      <c r="R338" s="249"/>
      <c r="S338" s="249"/>
      <c r="T338" s="25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1" t="s">
        <v>159</v>
      </c>
      <c r="AU338" s="251" t="s">
        <v>88</v>
      </c>
      <c r="AV338" s="13" t="s">
        <v>88</v>
      </c>
      <c r="AW338" s="13" t="s">
        <v>37</v>
      </c>
      <c r="AX338" s="13" t="s">
        <v>75</v>
      </c>
      <c r="AY338" s="251" t="s">
        <v>149</v>
      </c>
    </row>
    <row r="339" s="13" customFormat="1">
      <c r="A339" s="13"/>
      <c r="B339" s="240"/>
      <c r="C339" s="241"/>
      <c r="D339" s="242" t="s">
        <v>159</v>
      </c>
      <c r="E339" s="243" t="s">
        <v>19</v>
      </c>
      <c r="F339" s="244" t="s">
        <v>582</v>
      </c>
      <c r="G339" s="241"/>
      <c r="H339" s="245">
        <v>14.92</v>
      </c>
      <c r="I339" s="246"/>
      <c r="J339" s="241"/>
      <c r="K339" s="241"/>
      <c r="L339" s="247"/>
      <c r="M339" s="248"/>
      <c r="N339" s="249"/>
      <c r="O339" s="249"/>
      <c r="P339" s="249"/>
      <c r="Q339" s="249"/>
      <c r="R339" s="249"/>
      <c r="S339" s="249"/>
      <c r="T339" s="25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1" t="s">
        <v>159</v>
      </c>
      <c r="AU339" s="251" t="s">
        <v>88</v>
      </c>
      <c r="AV339" s="13" t="s">
        <v>88</v>
      </c>
      <c r="AW339" s="13" t="s">
        <v>37</v>
      </c>
      <c r="AX339" s="13" t="s">
        <v>75</v>
      </c>
      <c r="AY339" s="251" t="s">
        <v>149</v>
      </c>
    </row>
    <row r="340" s="14" customFormat="1">
      <c r="A340" s="14"/>
      <c r="B340" s="252"/>
      <c r="C340" s="253"/>
      <c r="D340" s="242" t="s">
        <v>159</v>
      </c>
      <c r="E340" s="254" t="s">
        <v>19</v>
      </c>
      <c r="F340" s="255" t="s">
        <v>163</v>
      </c>
      <c r="G340" s="253"/>
      <c r="H340" s="256">
        <v>39.140000000000001</v>
      </c>
      <c r="I340" s="257"/>
      <c r="J340" s="253"/>
      <c r="K340" s="253"/>
      <c r="L340" s="258"/>
      <c r="M340" s="259"/>
      <c r="N340" s="260"/>
      <c r="O340" s="260"/>
      <c r="P340" s="260"/>
      <c r="Q340" s="260"/>
      <c r="R340" s="260"/>
      <c r="S340" s="260"/>
      <c r="T340" s="26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2" t="s">
        <v>159</v>
      </c>
      <c r="AU340" s="262" t="s">
        <v>88</v>
      </c>
      <c r="AV340" s="14" t="s">
        <v>157</v>
      </c>
      <c r="AW340" s="14" t="s">
        <v>37</v>
      </c>
      <c r="AX340" s="14" t="s">
        <v>82</v>
      </c>
      <c r="AY340" s="262" t="s">
        <v>149</v>
      </c>
    </row>
    <row r="341" s="2" customFormat="1" ht="24" customHeight="1">
      <c r="A341" s="39"/>
      <c r="B341" s="40"/>
      <c r="C341" s="227" t="s">
        <v>583</v>
      </c>
      <c r="D341" s="227" t="s">
        <v>152</v>
      </c>
      <c r="E341" s="228" t="s">
        <v>584</v>
      </c>
      <c r="F341" s="229" t="s">
        <v>585</v>
      </c>
      <c r="G341" s="230" t="s">
        <v>346</v>
      </c>
      <c r="H341" s="231">
        <v>36.799999999999997</v>
      </c>
      <c r="I341" s="232"/>
      <c r="J341" s="233">
        <f>ROUND(I341*H341,2)</f>
        <v>0</v>
      </c>
      <c r="K341" s="229" t="s">
        <v>156</v>
      </c>
      <c r="L341" s="45"/>
      <c r="M341" s="234" t="s">
        <v>19</v>
      </c>
      <c r="N341" s="235" t="s">
        <v>47</v>
      </c>
      <c r="O341" s="85"/>
      <c r="P341" s="236">
        <f>O341*H341</f>
        <v>0</v>
      </c>
      <c r="Q341" s="236">
        <v>0.0010300000000000001</v>
      </c>
      <c r="R341" s="236">
        <f>Q341*H341</f>
        <v>0.037904</v>
      </c>
      <c r="S341" s="236">
        <v>0</v>
      </c>
      <c r="T341" s="23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8" t="s">
        <v>157</v>
      </c>
      <c r="AT341" s="238" t="s">
        <v>152</v>
      </c>
      <c r="AU341" s="238" t="s">
        <v>88</v>
      </c>
      <c r="AY341" s="18" t="s">
        <v>149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8" t="s">
        <v>88</v>
      </c>
      <c r="BK341" s="239">
        <f>ROUND(I341*H341,2)</f>
        <v>0</v>
      </c>
      <c r="BL341" s="18" t="s">
        <v>157</v>
      </c>
      <c r="BM341" s="238" t="s">
        <v>586</v>
      </c>
    </row>
    <row r="342" s="13" customFormat="1">
      <c r="A342" s="13"/>
      <c r="B342" s="240"/>
      <c r="C342" s="241"/>
      <c r="D342" s="242" t="s">
        <v>159</v>
      </c>
      <c r="E342" s="243" t="s">
        <v>19</v>
      </c>
      <c r="F342" s="244" t="s">
        <v>587</v>
      </c>
      <c r="G342" s="241"/>
      <c r="H342" s="245">
        <v>36.799999999999997</v>
      </c>
      <c r="I342" s="246"/>
      <c r="J342" s="241"/>
      <c r="K342" s="241"/>
      <c r="L342" s="247"/>
      <c r="M342" s="248"/>
      <c r="N342" s="249"/>
      <c r="O342" s="249"/>
      <c r="P342" s="249"/>
      <c r="Q342" s="249"/>
      <c r="R342" s="249"/>
      <c r="S342" s="249"/>
      <c r="T342" s="25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1" t="s">
        <v>159</v>
      </c>
      <c r="AU342" s="251" t="s">
        <v>88</v>
      </c>
      <c r="AV342" s="13" t="s">
        <v>88</v>
      </c>
      <c r="AW342" s="13" t="s">
        <v>37</v>
      </c>
      <c r="AX342" s="13" t="s">
        <v>82</v>
      </c>
      <c r="AY342" s="251" t="s">
        <v>149</v>
      </c>
    </row>
    <row r="343" s="2" customFormat="1" ht="36" customHeight="1">
      <c r="A343" s="39"/>
      <c r="B343" s="40"/>
      <c r="C343" s="227" t="s">
        <v>588</v>
      </c>
      <c r="D343" s="227" t="s">
        <v>152</v>
      </c>
      <c r="E343" s="228" t="s">
        <v>589</v>
      </c>
      <c r="F343" s="229" t="s">
        <v>590</v>
      </c>
      <c r="G343" s="230" t="s">
        <v>346</v>
      </c>
      <c r="H343" s="231">
        <v>43.634</v>
      </c>
      <c r="I343" s="232"/>
      <c r="J343" s="233">
        <f>ROUND(I343*H343,2)</f>
        <v>0</v>
      </c>
      <c r="K343" s="229" t="s">
        <v>156</v>
      </c>
      <c r="L343" s="45"/>
      <c r="M343" s="234" t="s">
        <v>19</v>
      </c>
      <c r="N343" s="235" t="s">
        <v>47</v>
      </c>
      <c r="O343" s="85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157</v>
      </c>
      <c r="AT343" s="238" t="s">
        <v>152</v>
      </c>
      <c r="AU343" s="238" t="s">
        <v>88</v>
      </c>
      <c r="AY343" s="18" t="s">
        <v>149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88</v>
      </c>
      <c r="BK343" s="239">
        <f>ROUND(I343*H343,2)</f>
        <v>0</v>
      </c>
      <c r="BL343" s="18" t="s">
        <v>157</v>
      </c>
      <c r="BM343" s="238" t="s">
        <v>591</v>
      </c>
    </row>
    <row r="344" s="13" customFormat="1">
      <c r="A344" s="13"/>
      <c r="B344" s="240"/>
      <c r="C344" s="241"/>
      <c r="D344" s="242" t="s">
        <v>159</v>
      </c>
      <c r="E344" s="243" t="s">
        <v>19</v>
      </c>
      <c r="F344" s="244" t="s">
        <v>592</v>
      </c>
      <c r="G344" s="241"/>
      <c r="H344" s="245">
        <v>13.109999999999999</v>
      </c>
      <c r="I344" s="246"/>
      <c r="J344" s="241"/>
      <c r="K344" s="241"/>
      <c r="L344" s="247"/>
      <c r="M344" s="248"/>
      <c r="N344" s="249"/>
      <c r="O344" s="249"/>
      <c r="P344" s="249"/>
      <c r="Q344" s="249"/>
      <c r="R344" s="249"/>
      <c r="S344" s="249"/>
      <c r="T344" s="25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1" t="s">
        <v>159</v>
      </c>
      <c r="AU344" s="251" t="s">
        <v>88</v>
      </c>
      <c r="AV344" s="13" t="s">
        <v>88</v>
      </c>
      <c r="AW344" s="13" t="s">
        <v>37</v>
      </c>
      <c r="AX344" s="13" t="s">
        <v>75</v>
      </c>
      <c r="AY344" s="251" t="s">
        <v>149</v>
      </c>
    </row>
    <row r="345" s="13" customFormat="1">
      <c r="A345" s="13"/>
      <c r="B345" s="240"/>
      <c r="C345" s="241"/>
      <c r="D345" s="242" t="s">
        <v>159</v>
      </c>
      <c r="E345" s="243" t="s">
        <v>19</v>
      </c>
      <c r="F345" s="244" t="s">
        <v>593</v>
      </c>
      <c r="G345" s="241"/>
      <c r="H345" s="245">
        <v>6.1900000000000004</v>
      </c>
      <c r="I345" s="246"/>
      <c r="J345" s="241"/>
      <c r="K345" s="241"/>
      <c r="L345" s="247"/>
      <c r="M345" s="248"/>
      <c r="N345" s="249"/>
      <c r="O345" s="249"/>
      <c r="P345" s="249"/>
      <c r="Q345" s="249"/>
      <c r="R345" s="249"/>
      <c r="S345" s="249"/>
      <c r="T345" s="25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1" t="s">
        <v>159</v>
      </c>
      <c r="AU345" s="251" t="s">
        <v>88</v>
      </c>
      <c r="AV345" s="13" t="s">
        <v>88</v>
      </c>
      <c r="AW345" s="13" t="s">
        <v>37</v>
      </c>
      <c r="AX345" s="13" t="s">
        <v>75</v>
      </c>
      <c r="AY345" s="251" t="s">
        <v>149</v>
      </c>
    </row>
    <row r="346" s="13" customFormat="1">
      <c r="A346" s="13"/>
      <c r="B346" s="240"/>
      <c r="C346" s="241"/>
      <c r="D346" s="242" t="s">
        <v>159</v>
      </c>
      <c r="E346" s="243" t="s">
        <v>19</v>
      </c>
      <c r="F346" s="244" t="s">
        <v>594</v>
      </c>
      <c r="G346" s="241"/>
      <c r="H346" s="245">
        <v>24.334</v>
      </c>
      <c r="I346" s="246"/>
      <c r="J346" s="241"/>
      <c r="K346" s="241"/>
      <c r="L346" s="247"/>
      <c r="M346" s="248"/>
      <c r="N346" s="249"/>
      <c r="O346" s="249"/>
      <c r="P346" s="249"/>
      <c r="Q346" s="249"/>
      <c r="R346" s="249"/>
      <c r="S346" s="249"/>
      <c r="T346" s="25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1" t="s">
        <v>159</v>
      </c>
      <c r="AU346" s="251" t="s">
        <v>88</v>
      </c>
      <c r="AV346" s="13" t="s">
        <v>88</v>
      </c>
      <c r="AW346" s="13" t="s">
        <v>37</v>
      </c>
      <c r="AX346" s="13" t="s">
        <v>75</v>
      </c>
      <c r="AY346" s="251" t="s">
        <v>149</v>
      </c>
    </row>
    <row r="347" s="14" customFormat="1">
      <c r="A347" s="14"/>
      <c r="B347" s="252"/>
      <c r="C347" s="253"/>
      <c r="D347" s="242" t="s">
        <v>159</v>
      </c>
      <c r="E347" s="254" t="s">
        <v>19</v>
      </c>
      <c r="F347" s="255" t="s">
        <v>163</v>
      </c>
      <c r="G347" s="253"/>
      <c r="H347" s="256">
        <v>43.634</v>
      </c>
      <c r="I347" s="257"/>
      <c r="J347" s="253"/>
      <c r="K347" s="253"/>
      <c r="L347" s="258"/>
      <c r="M347" s="259"/>
      <c r="N347" s="260"/>
      <c r="O347" s="260"/>
      <c r="P347" s="260"/>
      <c r="Q347" s="260"/>
      <c r="R347" s="260"/>
      <c r="S347" s="260"/>
      <c r="T347" s="26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2" t="s">
        <v>159</v>
      </c>
      <c r="AU347" s="262" t="s">
        <v>88</v>
      </c>
      <c r="AV347" s="14" t="s">
        <v>157</v>
      </c>
      <c r="AW347" s="14" t="s">
        <v>37</v>
      </c>
      <c r="AX347" s="14" t="s">
        <v>82</v>
      </c>
      <c r="AY347" s="262" t="s">
        <v>149</v>
      </c>
    </row>
    <row r="348" s="2" customFormat="1" ht="36" customHeight="1">
      <c r="A348" s="39"/>
      <c r="B348" s="40"/>
      <c r="C348" s="227" t="s">
        <v>595</v>
      </c>
      <c r="D348" s="227" t="s">
        <v>152</v>
      </c>
      <c r="E348" s="228" t="s">
        <v>596</v>
      </c>
      <c r="F348" s="229" t="s">
        <v>597</v>
      </c>
      <c r="G348" s="230" t="s">
        <v>166</v>
      </c>
      <c r="H348" s="231">
        <v>102.66</v>
      </c>
      <c r="I348" s="232"/>
      <c r="J348" s="233">
        <f>ROUND(I348*H348,2)</f>
        <v>0</v>
      </c>
      <c r="K348" s="229" t="s">
        <v>156</v>
      </c>
      <c r="L348" s="45"/>
      <c r="M348" s="234" t="s">
        <v>19</v>
      </c>
      <c r="N348" s="235" t="s">
        <v>47</v>
      </c>
      <c r="O348" s="85"/>
      <c r="P348" s="236">
        <f>O348*H348</f>
        <v>0</v>
      </c>
      <c r="Q348" s="236">
        <v>0.00020000000000000001</v>
      </c>
      <c r="R348" s="236">
        <f>Q348*H348</f>
        <v>0.020532000000000002</v>
      </c>
      <c r="S348" s="236">
        <v>0</v>
      </c>
      <c r="T348" s="23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8" t="s">
        <v>157</v>
      </c>
      <c r="AT348" s="238" t="s">
        <v>152</v>
      </c>
      <c r="AU348" s="238" t="s">
        <v>88</v>
      </c>
      <c r="AY348" s="18" t="s">
        <v>149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8" t="s">
        <v>88</v>
      </c>
      <c r="BK348" s="239">
        <f>ROUND(I348*H348,2)</f>
        <v>0</v>
      </c>
      <c r="BL348" s="18" t="s">
        <v>157</v>
      </c>
      <c r="BM348" s="238" t="s">
        <v>598</v>
      </c>
    </row>
    <row r="349" s="2" customFormat="1" ht="36" customHeight="1">
      <c r="A349" s="39"/>
      <c r="B349" s="40"/>
      <c r="C349" s="227" t="s">
        <v>599</v>
      </c>
      <c r="D349" s="227" t="s">
        <v>152</v>
      </c>
      <c r="E349" s="228" t="s">
        <v>600</v>
      </c>
      <c r="F349" s="229" t="s">
        <v>601</v>
      </c>
      <c r="G349" s="230" t="s">
        <v>346</v>
      </c>
      <c r="H349" s="231">
        <v>3</v>
      </c>
      <c r="I349" s="232"/>
      <c r="J349" s="233">
        <f>ROUND(I349*H349,2)</f>
        <v>0</v>
      </c>
      <c r="K349" s="229" t="s">
        <v>156</v>
      </c>
      <c r="L349" s="45"/>
      <c r="M349" s="234" t="s">
        <v>19</v>
      </c>
      <c r="N349" s="235" t="s">
        <v>47</v>
      </c>
      <c r="O349" s="85"/>
      <c r="P349" s="236">
        <f>O349*H349</f>
        <v>0</v>
      </c>
      <c r="Q349" s="236">
        <v>0.00036000000000000002</v>
      </c>
      <c r="R349" s="236">
        <f>Q349*H349</f>
        <v>0.00108</v>
      </c>
      <c r="S349" s="236">
        <v>0</v>
      </c>
      <c r="T349" s="23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157</v>
      </c>
      <c r="AT349" s="238" t="s">
        <v>152</v>
      </c>
      <c r="AU349" s="238" t="s">
        <v>88</v>
      </c>
      <c r="AY349" s="18" t="s">
        <v>149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88</v>
      </c>
      <c r="BK349" s="239">
        <f>ROUND(I349*H349,2)</f>
        <v>0</v>
      </c>
      <c r="BL349" s="18" t="s">
        <v>157</v>
      </c>
      <c r="BM349" s="238" t="s">
        <v>602</v>
      </c>
    </row>
    <row r="350" s="13" customFormat="1">
      <c r="A350" s="13"/>
      <c r="B350" s="240"/>
      <c r="C350" s="241"/>
      <c r="D350" s="242" t="s">
        <v>159</v>
      </c>
      <c r="E350" s="243" t="s">
        <v>19</v>
      </c>
      <c r="F350" s="244" t="s">
        <v>603</v>
      </c>
      <c r="G350" s="241"/>
      <c r="H350" s="245">
        <v>3</v>
      </c>
      <c r="I350" s="246"/>
      <c r="J350" s="241"/>
      <c r="K350" s="241"/>
      <c r="L350" s="247"/>
      <c r="M350" s="248"/>
      <c r="N350" s="249"/>
      <c r="O350" s="249"/>
      <c r="P350" s="249"/>
      <c r="Q350" s="249"/>
      <c r="R350" s="249"/>
      <c r="S350" s="249"/>
      <c r="T350" s="25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1" t="s">
        <v>159</v>
      </c>
      <c r="AU350" s="251" t="s">
        <v>88</v>
      </c>
      <c r="AV350" s="13" t="s">
        <v>88</v>
      </c>
      <c r="AW350" s="13" t="s">
        <v>37</v>
      </c>
      <c r="AX350" s="13" t="s">
        <v>82</v>
      </c>
      <c r="AY350" s="251" t="s">
        <v>149</v>
      </c>
    </row>
    <row r="351" s="2" customFormat="1" ht="36" customHeight="1">
      <c r="A351" s="39"/>
      <c r="B351" s="40"/>
      <c r="C351" s="227" t="s">
        <v>604</v>
      </c>
      <c r="D351" s="227" t="s">
        <v>152</v>
      </c>
      <c r="E351" s="228" t="s">
        <v>605</v>
      </c>
      <c r="F351" s="229" t="s">
        <v>606</v>
      </c>
      <c r="G351" s="230" t="s">
        <v>166</v>
      </c>
      <c r="H351" s="231">
        <v>1.169</v>
      </c>
      <c r="I351" s="232"/>
      <c r="J351" s="233">
        <f>ROUND(I351*H351,2)</f>
        <v>0</v>
      </c>
      <c r="K351" s="229" t="s">
        <v>156</v>
      </c>
      <c r="L351" s="45"/>
      <c r="M351" s="234" t="s">
        <v>19</v>
      </c>
      <c r="N351" s="235" t="s">
        <v>47</v>
      </c>
      <c r="O351" s="85"/>
      <c r="P351" s="236">
        <f>O351*H351</f>
        <v>0</v>
      </c>
      <c r="Q351" s="236">
        <v>0.019460000000000002</v>
      </c>
      <c r="R351" s="236">
        <f>Q351*H351</f>
        <v>0.022748740000000003</v>
      </c>
      <c r="S351" s="236">
        <v>0</v>
      </c>
      <c r="T351" s="23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8" t="s">
        <v>157</v>
      </c>
      <c r="AT351" s="238" t="s">
        <v>152</v>
      </c>
      <c r="AU351" s="238" t="s">
        <v>88</v>
      </c>
      <c r="AY351" s="18" t="s">
        <v>149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8" t="s">
        <v>88</v>
      </c>
      <c r="BK351" s="239">
        <f>ROUND(I351*H351,2)</f>
        <v>0</v>
      </c>
      <c r="BL351" s="18" t="s">
        <v>157</v>
      </c>
      <c r="BM351" s="238" t="s">
        <v>607</v>
      </c>
    </row>
    <row r="352" s="13" customFormat="1">
      <c r="A352" s="13"/>
      <c r="B352" s="240"/>
      <c r="C352" s="241"/>
      <c r="D352" s="242" t="s">
        <v>159</v>
      </c>
      <c r="E352" s="243" t="s">
        <v>19</v>
      </c>
      <c r="F352" s="244" t="s">
        <v>608</v>
      </c>
      <c r="G352" s="241"/>
      <c r="H352" s="245">
        <v>1.169</v>
      </c>
      <c r="I352" s="246"/>
      <c r="J352" s="241"/>
      <c r="K352" s="241"/>
      <c r="L352" s="247"/>
      <c r="M352" s="248"/>
      <c r="N352" s="249"/>
      <c r="O352" s="249"/>
      <c r="P352" s="249"/>
      <c r="Q352" s="249"/>
      <c r="R352" s="249"/>
      <c r="S352" s="249"/>
      <c r="T352" s="25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1" t="s">
        <v>159</v>
      </c>
      <c r="AU352" s="251" t="s">
        <v>88</v>
      </c>
      <c r="AV352" s="13" t="s">
        <v>88</v>
      </c>
      <c r="AW352" s="13" t="s">
        <v>37</v>
      </c>
      <c r="AX352" s="13" t="s">
        <v>82</v>
      </c>
      <c r="AY352" s="251" t="s">
        <v>149</v>
      </c>
    </row>
    <row r="353" s="2" customFormat="1" ht="48" customHeight="1">
      <c r="A353" s="39"/>
      <c r="B353" s="40"/>
      <c r="C353" s="227" t="s">
        <v>609</v>
      </c>
      <c r="D353" s="227" t="s">
        <v>152</v>
      </c>
      <c r="E353" s="228" t="s">
        <v>610</v>
      </c>
      <c r="F353" s="229" t="s">
        <v>611</v>
      </c>
      <c r="G353" s="230" t="s">
        <v>166</v>
      </c>
      <c r="H353" s="231">
        <v>83.700000000000003</v>
      </c>
      <c r="I353" s="232"/>
      <c r="J353" s="233">
        <f>ROUND(I353*H353,2)</f>
        <v>0</v>
      </c>
      <c r="K353" s="229" t="s">
        <v>156</v>
      </c>
      <c r="L353" s="45"/>
      <c r="M353" s="234" t="s">
        <v>19</v>
      </c>
      <c r="N353" s="235" t="s">
        <v>47</v>
      </c>
      <c r="O353" s="85"/>
      <c r="P353" s="236">
        <f>O353*H353</f>
        <v>0</v>
      </c>
      <c r="Q353" s="236">
        <v>0.01223</v>
      </c>
      <c r="R353" s="236">
        <f>Q353*H353</f>
        <v>1.0236510000000001</v>
      </c>
      <c r="S353" s="236">
        <v>0</v>
      </c>
      <c r="T353" s="23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8" t="s">
        <v>157</v>
      </c>
      <c r="AT353" s="238" t="s">
        <v>152</v>
      </c>
      <c r="AU353" s="238" t="s">
        <v>88</v>
      </c>
      <c r="AY353" s="18" t="s">
        <v>149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8" t="s">
        <v>88</v>
      </c>
      <c r="BK353" s="239">
        <f>ROUND(I353*H353,2)</f>
        <v>0</v>
      </c>
      <c r="BL353" s="18" t="s">
        <v>157</v>
      </c>
      <c r="BM353" s="238" t="s">
        <v>612</v>
      </c>
    </row>
    <row r="354" s="13" customFormat="1">
      <c r="A354" s="13"/>
      <c r="B354" s="240"/>
      <c r="C354" s="241"/>
      <c r="D354" s="242" t="s">
        <v>159</v>
      </c>
      <c r="E354" s="243" t="s">
        <v>19</v>
      </c>
      <c r="F354" s="244" t="s">
        <v>613</v>
      </c>
      <c r="G354" s="241"/>
      <c r="H354" s="245">
        <v>5.3700000000000001</v>
      </c>
      <c r="I354" s="246"/>
      <c r="J354" s="241"/>
      <c r="K354" s="241"/>
      <c r="L354" s="247"/>
      <c r="M354" s="248"/>
      <c r="N354" s="249"/>
      <c r="O354" s="249"/>
      <c r="P354" s="249"/>
      <c r="Q354" s="249"/>
      <c r="R354" s="249"/>
      <c r="S354" s="249"/>
      <c r="T354" s="25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1" t="s">
        <v>159</v>
      </c>
      <c r="AU354" s="251" t="s">
        <v>88</v>
      </c>
      <c r="AV354" s="13" t="s">
        <v>88</v>
      </c>
      <c r="AW354" s="13" t="s">
        <v>37</v>
      </c>
      <c r="AX354" s="13" t="s">
        <v>75</v>
      </c>
      <c r="AY354" s="251" t="s">
        <v>149</v>
      </c>
    </row>
    <row r="355" s="13" customFormat="1">
      <c r="A355" s="13"/>
      <c r="B355" s="240"/>
      <c r="C355" s="241"/>
      <c r="D355" s="242" t="s">
        <v>159</v>
      </c>
      <c r="E355" s="243" t="s">
        <v>19</v>
      </c>
      <c r="F355" s="244" t="s">
        <v>614</v>
      </c>
      <c r="G355" s="241"/>
      <c r="H355" s="245">
        <v>19.469999999999999</v>
      </c>
      <c r="I355" s="246"/>
      <c r="J355" s="241"/>
      <c r="K355" s="241"/>
      <c r="L355" s="247"/>
      <c r="M355" s="248"/>
      <c r="N355" s="249"/>
      <c r="O355" s="249"/>
      <c r="P355" s="249"/>
      <c r="Q355" s="249"/>
      <c r="R355" s="249"/>
      <c r="S355" s="249"/>
      <c r="T355" s="25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1" t="s">
        <v>159</v>
      </c>
      <c r="AU355" s="251" t="s">
        <v>88</v>
      </c>
      <c r="AV355" s="13" t="s">
        <v>88</v>
      </c>
      <c r="AW355" s="13" t="s">
        <v>37</v>
      </c>
      <c r="AX355" s="13" t="s">
        <v>75</v>
      </c>
      <c r="AY355" s="251" t="s">
        <v>149</v>
      </c>
    </row>
    <row r="356" s="13" customFormat="1">
      <c r="A356" s="13"/>
      <c r="B356" s="240"/>
      <c r="C356" s="241"/>
      <c r="D356" s="242" t="s">
        <v>159</v>
      </c>
      <c r="E356" s="243" t="s">
        <v>19</v>
      </c>
      <c r="F356" s="244" t="s">
        <v>615</v>
      </c>
      <c r="G356" s="241"/>
      <c r="H356" s="245">
        <v>8.4700000000000006</v>
      </c>
      <c r="I356" s="246"/>
      <c r="J356" s="241"/>
      <c r="K356" s="241"/>
      <c r="L356" s="247"/>
      <c r="M356" s="248"/>
      <c r="N356" s="249"/>
      <c r="O356" s="249"/>
      <c r="P356" s="249"/>
      <c r="Q356" s="249"/>
      <c r="R356" s="249"/>
      <c r="S356" s="249"/>
      <c r="T356" s="25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1" t="s">
        <v>159</v>
      </c>
      <c r="AU356" s="251" t="s">
        <v>88</v>
      </c>
      <c r="AV356" s="13" t="s">
        <v>88</v>
      </c>
      <c r="AW356" s="13" t="s">
        <v>37</v>
      </c>
      <c r="AX356" s="13" t="s">
        <v>75</v>
      </c>
      <c r="AY356" s="251" t="s">
        <v>149</v>
      </c>
    </row>
    <row r="357" s="13" customFormat="1">
      <c r="A357" s="13"/>
      <c r="B357" s="240"/>
      <c r="C357" s="241"/>
      <c r="D357" s="242" t="s">
        <v>159</v>
      </c>
      <c r="E357" s="243" t="s">
        <v>19</v>
      </c>
      <c r="F357" s="244" t="s">
        <v>616</v>
      </c>
      <c r="G357" s="241"/>
      <c r="H357" s="245">
        <v>4.25</v>
      </c>
      <c r="I357" s="246"/>
      <c r="J357" s="241"/>
      <c r="K357" s="241"/>
      <c r="L357" s="247"/>
      <c r="M357" s="248"/>
      <c r="N357" s="249"/>
      <c r="O357" s="249"/>
      <c r="P357" s="249"/>
      <c r="Q357" s="249"/>
      <c r="R357" s="249"/>
      <c r="S357" s="249"/>
      <c r="T357" s="25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1" t="s">
        <v>159</v>
      </c>
      <c r="AU357" s="251" t="s">
        <v>88</v>
      </c>
      <c r="AV357" s="13" t="s">
        <v>88</v>
      </c>
      <c r="AW357" s="13" t="s">
        <v>37</v>
      </c>
      <c r="AX357" s="13" t="s">
        <v>75</v>
      </c>
      <c r="AY357" s="251" t="s">
        <v>149</v>
      </c>
    </row>
    <row r="358" s="13" customFormat="1">
      <c r="A358" s="13"/>
      <c r="B358" s="240"/>
      <c r="C358" s="241"/>
      <c r="D358" s="242" t="s">
        <v>159</v>
      </c>
      <c r="E358" s="243" t="s">
        <v>19</v>
      </c>
      <c r="F358" s="244" t="s">
        <v>617</v>
      </c>
      <c r="G358" s="241"/>
      <c r="H358" s="245">
        <v>4.5999999999999996</v>
      </c>
      <c r="I358" s="246"/>
      <c r="J358" s="241"/>
      <c r="K358" s="241"/>
      <c r="L358" s="247"/>
      <c r="M358" s="248"/>
      <c r="N358" s="249"/>
      <c r="O358" s="249"/>
      <c r="P358" s="249"/>
      <c r="Q358" s="249"/>
      <c r="R358" s="249"/>
      <c r="S358" s="249"/>
      <c r="T358" s="25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1" t="s">
        <v>159</v>
      </c>
      <c r="AU358" s="251" t="s">
        <v>88</v>
      </c>
      <c r="AV358" s="13" t="s">
        <v>88</v>
      </c>
      <c r="AW358" s="13" t="s">
        <v>37</v>
      </c>
      <c r="AX358" s="13" t="s">
        <v>75</v>
      </c>
      <c r="AY358" s="251" t="s">
        <v>149</v>
      </c>
    </row>
    <row r="359" s="13" customFormat="1">
      <c r="A359" s="13"/>
      <c r="B359" s="240"/>
      <c r="C359" s="241"/>
      <c r="D359" s="242" t="s">
        <v>159</v>
      </c>
      <c r="E359" s="243" t="s">
        <v>19</v>
      </c>
      <c r="F359" s="244" t="s">
        <v>618</v>
      </c>
      <c r="G359" s="241"/>
      <c r="H359" s="245">
        <v>25.550000000000001</v>
      </c>
      <c r="I359" s="246"/>
      <c r="J359" s="241"/>
      <c r="K359" s="241"/>
      <c r="L359" s="247"/>
      <c r="M359" s="248"/>
      <c r="N359" s="249"/>
      <c r="O359" s="249"/>
      <c r="P359" s="249"/>
      <c r="Q359" s="249"/>
      <c r="R359" s="249"/>
      <c r="S359" s="249"/>
      <c r="T359" s="25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1" t="s">
        <v>159</v>
      </c>
      <c r="AU359" s="251" t="s">
        <v>88</v>
      </c>
      <c r="AV359" s="13" t="s">
        <v>88</v>
      </c>
      <c r="AW359" s="13" t="s">
        <v>37</v>
      </c>
      <c r="AX359" s="13" t="s">
        <v>75</v>
      </c>
      <c r="AY359" s="251" t="s">
        <v>149</v>
      </c>
    </row>
    <row r="360" s="13" customFormat="1">
      <c r="A360" s="13"/>
      <c r="B360" s="240"/>
      <c r="C360" s="241"/>
      <c r="D360" s="242" t="s">
        <v>159</v>
      </c>
      <c r="E360" s="243" t="s">
        <v>19</v>
      </c>
      <c r="F360" s="244" t="s">
        <v>619</v>
      </c>
      <c r="G360" s="241"/>
      <c r="H360" s="245">
        <v>15.99</v>
      </c>
      <c r="I360" s="246"/>
      <c r="J360" s="241"/>
      <c r="K360" s="241"/>
      <c r="L360" s="247"/>
      <c r="M360" s="248"/>
      <c r="N360" s="249"/>
      <c r="O360" s="249"/>
      <c r="P360" s="249"/>
      <c r="Q360" s="249"/>
      <c r="R360" s="249"/>
      <c r="S360" s="249"/>
      <c r="T360" s="25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1" t="s">
        <v>159</v>
      </c>
      <c r="AU360" s="251" t="s">
        <v>88</v>
      </c>
      <c r="AV360" s="13" t="s">
        <v>88</v>
      </c>
      <c r="AW360" s="13" t="s">
        <v>37</v>
      </c>
      <c r="AX360" s="13" t="s">
        <v>75</v>
      </c>
      <c r="AY360" s="251" t="s">
        <v>149</v>
      </c>
    </row>
    <row r="361" s="14" customFormat="1">
      <c r="A361" s="14"/>
      <c r="B361" s="252"/>
      <c r="C361" s="253"/>
      <c r="D361" s="242" t="s">
        <v>159</v>
      </c>
      <c r="E361" s="254" t="s">
        <v>19</v>
      </c>
      <c r="F361" s="255" t="s">
        <v>163</v>
      </c>
      <c r="G361" s="253"/>
      <c r="H361" s="256">
        <v>83.700000000000003</v>
      </c>
      <c r="I361" s="257"/>
      <c r="J361" s="253"/>
      <c r="K361" s="253"/>
      <c r="L361" s="258"/>
      <c r="M361" s="259"/>
      <c r="N361" s="260"/>
      <c r="O361" s="260"/>
      <c r="P361" s="260"/>
      <c r="Q361" s="260"/>
      <c r="R361" s="260"/>
      <c r="S361" s="260"/>
      <c r="T361" s="26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2" t="s">
        <v>159</v>
      </c>
      <c r="AU361" s="262" t="s">
        <v>88</v>
      </c>
      <c r="AV361" s="14" t="s">
        <v>157</v>
      </c>
      <c r="AW361" s="14" t="s">
        <v>37</v>
      </c>
      <c r="AX361" s="14" t="s">
        <v>82</v>
      </c>
      <c r="AY361" s="262" t="s">
        <v>149</v>
      </c>
    </row>
    <row r="362" s="2" customFormat="1" ht="48" customHeight="1">
      <c r="A362" s="39"/>
      <c r="B362" s="40"/>
      <c r="C362" s="227" t="s">
        <v>620</v>
      </c>
      <c r="D362" s="227" t="s">
        <v>152</v>
      </c>
      <c r="E362" s="228" t="s">
        <v>621</v>
      </c>
      <c r="F362" s="229" t="s">
        <v>622</v>
      </c>
      <c r="G362" s="230" t="s">
        <v>166</v>
      </c>
      <c r="H362" s="231">
        <v>8.1999999999999993</v>
      </c>
      <c r="I362" s="232"/>
      <c r="J362" s="233">
        <f>ROUND(I362*H362,2)</f>
        <v>0</v>
      </c>
      <c r="K362" s="229" t="s">
        <v>156</v>
      </c>
      <c r="L362" s="45"/>
      <c r="M362" s="234" t="s">
        <v>19</v>
      </c>
      <c r="N362" s="235" t="s">
        <v>47</v>
      </c>
      <c r="O362" s="85"/>
      <c r="P362" s="236">
        <f>O362*H362</f>
        <v>0</v>
      </c>
      <c r="Q362" s="236">
        <v>0.012540000000000001</v>
      </c>
      <c r="R362" s="236">
        <f>Q362*H362</f>
        <v>0.102828</v>
      </c>
      <c r="S362" s="236">
        <v>0</v>
      </c>
      <c r="T362" s="23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8" t="s">
        <v>157</v>
      </c>
      <c r="AT362" s="238" t="s">
        <v>152</v>
      </c>
      <c r="AU362" s="238" t="s">
        <v>88</v>
      </c>
      <c r="AY362" s="18" t="s">
        <v>149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8" t="s">
        <v>88</v>
      </c>
      <c r="BK362" s="239">
        <f>ROUND(I362*H362,2)</f>
        <v>0</v>
      </c>
      <c r="BL362" s="18" t="s">
        <v>157</v>
      </c>
      <c r="BM362" s="238" t="s">
        <v>623</v>
      </c>
    </row>
    <row r="363" s="13" customFormat="1">
      <c r="A363" s="13"/>
      <c r="B363" s="240"/>
      <c r="C363" s="241"/>
      <c r="D363" s="242" t="s">
        <v>159</v>
      </c>
      <c r="E363" s="243" t="s">
        <v>19</v>
      </c>
      <c r="F363" s="244" t="s">
        <v>624</v>
      </c>
      <c r="G363" s="241"/>
      <c r="H363" s="245">
        <v>6.6900000000000004</v>
      </c>
      <c r="I363" s="246"/>
      <c r="J363" s="241"/>
      <c r="K363" s="241"/>
      <c r="L363" s="247"/>
      <c r="M363" s="248"/>
      <c r="N363" s="249"/>
      <c r="O363" s="249"/>
      <c r="P363" s="249"/>
      <c r="Q363" s="249"/>
      <c r="R363" s="249"/>
      <c r="S363" s="249"/>
      <c r="T363" s="25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1" t="s">
        <v>159</v>
      </c>
      <c r="AU363" s="251" t="s">
        <v>88</v>
      </c>
      <c r="AV363" s="13" t="s">
        <v>88</v>
      </c>
      <c r="AW363" s="13" t="s">
        <v>37</v>
      </c>
      <c r="AX363" s="13" t="s">
        <v>75</v>
      </c>
      <c r="AY363" s="251" t="s">
        <v>149</v>
      </c>
    </row>
    <row r="364" s="13" customFormat="1">
      <c r="A364" s="13"/>
      <c r="B364" s="240"/>
      <c r="C364" s="241"/>
      <c r="D364" s="242" t="s">
        <v>159</v>
      </c>
      <c r="E364" s="243" t="s">
        <v>19</v>
      </c>
      <c r="F364" s="244" t="s">
        <v>625</v>
      </c>
      <c r="G364" s="241"/>
      <c r="H364" s="245">
        <v>1.51</v>
      </c>
      <c r="I364" s="246"/>
      <c r="J364" s="241"/>
      <c r="K364" s="241"/>
      <c r="L364" s="247"/>
      <c r="M364" s="248"/>
      <c r="N364" s="249"/>
      <c r="O364" s="249"/>
      <c r="P364" s="249"/>
      <c r="Q364" s="249"/>
      <c r="R364" s="249"/>
      <c r="S364" s="249"/>
      <c r="T364" s="25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1" t="s">
        <v>159</v>
      </c>
      <c r="AU364" s="251" t="s">
        <v>88</v>
      </c>
      <c r="AV364" s="13" t="s">
        <v>88</v>
      </c>
      <c r="AW364" s="13" t="s">
        <v>37</v>
      </c>
      <c r="AX364" s="13" t="s">
        <v>75</v>
      </c>
      <c r="AY364" s="251" t="s">
        <v>149</v>
      </c>
    </row>
    <row r="365" s="14" customFormat="1">
      <c r="A365" s="14"/>
      <c r="B365" s="252"/>
      <c r="C365" s="253"/>
      <c r="D365" s="242" t="s">
        <v>159</v>
      </c>
      <c r="E365" s="254" t="s">
        <v>19</v>
      </c>
      <c r="F365" s="255" t="s">
        <v>163</v>
      </c>
      <c r="G365" s="253"/>
      <c r="H365" s="256">
        <v>8.1999999999999993</v>
      </c>
      <c r="I365" s="257"/>
      <c r="J365" s="253"/>
      <c r="K365" s="253"/>
      <c r="L365" s="258"/>
      <c r="M365" s="259"/>
      <c r="N365" s="260"/>
      <c r="O365" s="260"/>
      <c r="P365" s="260"/>
      <c r="Q365" s="260"/>
      <c r="R365" s="260"/>
      <c r="S365" s="260"/>
      <c r="T365" s="26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2" t="s">
        <v>159</v>
      </c>
      <c r="AU365" s="262" t="s">
        <v>88</v>
      </c>
      <c r="AV365" s="14" t="s">
        <v>157</v>
      </c>
      <c r="AW365" s="14" t="s">
        <v>37</v>
      </c>
      <c r="AX365" s="14" t="s">
        <v>82</v>
      </c>
      <c r="AY365" s="262" t="s">
        <v>149</v>
      </c>
    </row>
    <row r="366" s="2" customFormat="1" ht="36" customHeight="1">
      <c r="A366" s="39"/>
      <c r="B366" s="40"/>
      <c r="C366" s="227" t="s">
        <v>626</v>
      </c>
      <c r="D366" s="227" t="s">
        <v>152</v>
      </c>
      <c r="E366" s="228" t="s">
        <v>627</v>
      </c>
      <c r="F366" s="229" t="s">
        <v>628</v>
      </c>
      <c r="G366" s="230" t="s">
        <v>346</v>
      </c>
      <c r="H366" s="231">
        <v>112.18000000000001</v>
      </c>
      <c r="I366" s="232"/>
      <c r="J366" s="233">
        <f>ROUND(I366*H366,2)</f>
        <v>0</v>
      </c>
      <c r="K366" s="229" t="s">
        <v>156</v>
      </c>
      <c r="L366" s="45"/>
      <c r="M366" s="234" t="s">
        <v>19</v>
      </c>
      <c r="N366" s="235" t="s">
        <v>47</v>
      </c>
      <c r="O366" s="85"/>
      <c r="P366" s="236">
        <f>O366*H366</f>
        <v>0</v>
      </c>
      <c r="Q366" s="236">
        <v>0.00025999999999999998</v>
      </c>
      <c r="R366" s="236">
        <f>Q366*H366</f>
        <v>0.0291668</v>
      </c>
      <c r="S366" s="236">
        <v>0</v>
      </c>
      <c r="T366" s="23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8" t="s">
        <v>157</v>
      </c>
      <c r="AT366" s="238" t="s">
        <v>152</v>
      </c>
      <c r="AU366" s="238" t="s">
        <v>88</v>
      </c>
      <c r="AY366" s="18" t="s">
        <v>149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8" t="s">
        <v>88</v>
      </c>
      <c r="BK366" s="239">
        <f>ROUND(I366*H366,2)</f>
        <v>0</v>
      </c>
      <c r="BL366" s="18" t="s">
        <v>157</v>
      </c>
      <c r="BM366" s="238" t="s">
        <v>629</v>
      </c>
    </row>
    <row r="367" s="13" customFormat="1">
      <c r="A367" s="13"/>
      <c r="B367" s="240"/>
      <c r="C367" s="241"/>
      <c r="D367" s="242" t="s">
        <v>159</v>
      </c>
      <c r="E367" s="243" t="s">
        <v>19</v>
      </c>
      <c r="F367" s="244" t="s">
        <v>529</v>
      </c>
      <c r="G367" s="241"/>
      <c r="H367" s="245">
        <v>8.5</v>
      </c>
      <c r="I367" s="246"/>
      <c r="J367" s="241"/>
      <c r="K367" s="241"/>
      <c r="L367" s="247"/>
      <c r="M367" s="248"/>
      <c r="N367" s="249"/>
      <c r="O367" s="249"/>
      <c r="P367" s="249"/>
      <c r="Q367" s="249"/>
      <c r="R367" s="249"/>
      <c r="S367" s="249"/>
      <c r="T367" s="25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1" t="s">
        <v>159</v>
      </c>
      <c r="AU367" s="251" t="s">
        <v>88</v>
      </c>
      <c r="AV367" s="13" t="s">
        <v>88</v>
      </c>
      <c r="AW367" s="13" t="s">
        <v>37</v>
      </c>
      <c r="AX367" s="13" t="s">
        <v>75</v>
      </c>
      <c r="AY367" s="251" t="s">
        <v>149</v>
      </c>
    </row>
    <row r="368" s="13" customFormat="1">
      <c r="A368" s="13"/>
      <c r="B368" s="240"/>
      <c r="C368" s="241"/>
      <c r="D368" s="242" t="s">
        <v>159</v>
      </c>
      <c r="E368" s="243" t="s">
        <v>19</v>
      </c>
      <c r="F368" s="244" t="s">
        <v>530</v>
      </c>
      <c r="G368" s="241"/>
      <c r="H368" s="245">
        <v>20.98</v>
      </c>
      <c r="I368" s="246"/>
      <c r="J368" s="241"/>
      <c r="K368" s="241"/>
      <c r="L368" s="247"/>
      <c r="M368" s="248"/>
      <c r="N368" s="249"/>
      <c r="O368" s="249"/>
      <c r="P368" s="249"/>
      <c r="Q368" s="249"/>
      <c r="R368" s="249"/>
      <c r="S368" s="249"/>
      <c r="T368" s="25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1" t="s">
        <v>159</v>
      </c>
      <c r="AU368" s="251" t="s">
        <v>88</v>
      </c>
      <c r="AV368" s="13" t="s">
        <v>88</v>
      </c>
      <c r="AW368" s="13" t="s">
        <v>37</v>
      </c>
      <c r="AX368" s="13" t="s">
        <v>75</v>
      </c>
      <c r="AY368" s="251" t="s">
        <v>149</v>
      </c>
    </row>
    <row r="369" s="13" customFormat="1">
      <c r="A369" s="13"/>
      <c r="B369" s="240"/>
      <c r="C369" s="241"/>
      <c r="D369" s="242" t="s">
        <v>159</v>
      </c>
      <c r="E369" s="243" t="s">
        <v>19</v>
      </c>
      <c r="F369" s="244" t="s">
        <v>531</v>
      </c>
      <c r="G369" s="241"/>
      <c r="H369" s="245">
        <v>8.6199999999999992</v>
      </c>
      <c r="I369" s="246"/>
      <c r="J369" s="241"/>
      <c r="K369" s="241"/>
      <c r="L369" s="247"/>
      <c r="M369" s="248"/>
      <c r="N369" s="249"/>
      <c r="O369" s="249"/>
      <c r="P369" s="249"/>
      <c r="Q369" s="249"/>
      <c r="R369" s="249"/>
      <c r="S369" s="249"/>
      <c r="T369" s="25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1" t="s">
        <v>159</v>
      </c>
      <c r="AU369" s="251" t="s">
        <v>88</v>
      </c>
      <c r="AV369" s="13" t="s">
        <v>88</v>
      </c>
      <c r="AW369" s="13" t="s">
        <v>37</v>
      </c>
      <c r="AX369" s="13" t="s">
        <v>75</v>
      </c>
      <c r="AY369" s="251" t="s">
        <v>149</v>
      </c>
    </row>
    <row r="370" s="13" customFormat="1">
      <c r="A370" s="13"/>
      <c r="B370" s="240"/>
      <c r="C370" s="241"/>
      <c r="D370" s="242" t="s">
        <v>159</v>
      </c>
      <c r="E370" s="243" t="s">
        <v>19</v>
      </c>
      <c r="F370" s="244" t="s">
        <v>532</v>
      </c>
      <c r="G370" s="241"/>
      <c r="H370" s="245">
        <v>5.5199999999999996</v>
      </c>
      <c r="I370" s="246"/>
      <c r="J370" s="241"/>
      <c r="K370" s="241"/>
      <c r="L370" s="247"/>
      <c r="M370" s="248"/>
      <c r="N370" s="249"/>
      <c r="O370" s="249"/>
      <c r="P370" s="249"/>
      <c r="Q370" s="249"/>
      <c r="R370" s="249"/>
      <c r="S370" s="249"/>
      <c r="T370" s="25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1" t="s">
        <v>159</v>
      </c>
      <c r="AU370" s="251" t="s">
        <v>88</v>
      </c>
      <c r="AV370" s="13" t="s">
        <v>88</v>
      </c>
      <c r="AW370" s="13" t="s">
        <v>37</v>
      </c>
      <c r="AX370" s="13" t="s">
        <v>75</v>
      </c>
      <c r="AY370" s="251" t="s">
        <v>149</v>
      </c>
    </row>
    <row r="371" s="13" customFormat="1">
      <c r="A371" s="13"/>
      <c r="B371" s="240"/>
      <c r="C371" s="241"/>
      <c r="D371" s="242" t="s">
        <v>159</v>
      </c>
      <c r="E371" s="243" t="s">
        <v>19</v>
      </c>
      <c r="F371" s="244" t="s">
        <v>533</v>
      </c>
      <c r="G371" s="241"/>
      <c r="H371" s="245">
        <v>12.58</v>
      </c>
      <c r="I371" s="246"/>
      <c r="J371" s="241"/>
      <c r="K371" s="241"/>
      <c r="L371" s="247"/>
      <c r="M371" s="248"/>
      <c r="N371" s="249"/>
      <c r="O371" s="249"/>
      <c r="P371" s="249"/>
      <c r="Q371" s="249"/>
      <c r="R371" s="249"/>
      <c r="S371" s="249"/>
      <c r="T371" s="25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1" t="s">
        <v>159</v>
      </c>
      <c r="AU371" s="251" t="s">
        <v>88</v>
      </c>
      <c r="AV371" s="13" t="s">
        <v>88</v>
      </c>
      <c r="AW371" s="13" t="s">
        <v>37</v>
      </c>
      <c r="AX371" s="13" t="s">
        <v>75</v>
      </c>
      <c r="AY371" s="251" t="s">
        <v>149</v>
      </c>
    </row>
    <row r="372" s="13" customFormat="1">
      <c r="A372" s="13"/>
      <c r="B372" s="240"/>
      <c r="C372" s="241"/>
      <c r="D372" s="242" t="s">
        <v>159</v>
      </c>
      <c r="E372" s="243" t="s">
        <v>19</v>
      </c>
      <c r="F372" s="244" t="s">
        <v>534</v>
      </c>
      <c r="G372" s="241"/>
      <c r="H372" s="245">
        <v>9.4800000000000004</v>
      </c>
      <c r="I372" s="246"/>
      <c r="J372" s="241"/>
      <c r="K372" s="241"/>
      <c r="L372" s="247"/>
      <c r="M372" s="248"/>
      <c r="N372" s="249"/>
      <c r="O372" s="249"/>
      <c r="P372" s="249"/>
      <c r="Q372" s="249"/>
      <c r="R372" s="249"/>
      <c r="S372" s="249"/>
      <c r="T372" s="25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1" t="s">
        <v>159</v>
      </c>
      <c r="AU372" s="251" t="s">
        <v>88</v>
      </c>
      <c r="AV372" s="13" t="s">
        <v>88</v>
      </c>
      <c r="AW372" s="13" t="s">
        <v>37</v>
      </c>
      <c r="AX372" s="13" t="s">
        <v>75</v>
      </c>
      <c r="AY372" s="251" t="s">
        <v>149</v>
      </c>
    </row>
    <row r="373" s="13" customFormat="1">
      <c r="A373" s="13"/>
      <c r="B373" s="240"/>
      <c r="C373" s="241"/>
      <c r="D373" s="242" t="s">
        <v>159</v>
      </c>
      <c r="E373" s="243" t="s">
        <v>19</v>
      </c>
      <c r="F373" s="244" t="s">
        <v>535</v>
      </c>
      <c r="G373" s="241"/>
      <c r="H373" s="245">
        <v>9.6799999999999997</v>
      </c>
      <c r="I373" s="246"/>
      <c r="J373" s="241"/>
      <c r="K373" s="241"/>
      <c r="L373" s="247"/>
      <c r="M373" s="248"/>
      <c r="N373" s="249"/>
      <c r="O373" s="249"/>
      <c r="P373" s="249"/>
      <c r="Q373" s="249"/>
      <c r="R373" s="249"/>
      <c r="S373" s="249"/>
      <c r="T373" s="25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1" t="s">
        <v>159</v>
      </c>
      <c r="AU373" s="251" t="s">
        <v>88</v>
      </c>
      <c r="AV373" s="13" t="s">
        <v>88</v>
      </c>
      <c r="AW373" s="13" t="s">
        <v>37</v>
      </c>
      <c r="AX373" s="13" t="s">
        <v>75</v>
      </c>
      <c r="AY373" s="251" t="s">
        <v>149</v>
      </c>
    </row>
    <row r="374" s="13" customFormat="1">
      <c r="A374" s="13"/>
      <c r="B374" s="240"/>
      <c r="C374" s="241"/>
      <c r="D374" s="242" t="s">
        <v>159</v>
      </c>
      <c r="E374" s="243" t="s">
        <v>19</v>
      </c>
      <c r="F374" s="244" t="s">
        <v>536</v>
      </c>
      <c r="G374" s="241"/>
      <c r="H374" s="245">
        <v>20.239999999999998</v>
      </c>
      <c r="I374" s="246"/>
      <c r="J374" s="241"/>
      <c r="K374" s="241"/>
      <c r="L374" s="247"/>
      <c r="M374" s="248"/>
      <c r="N374" s="249"/>
      <c r="O374" s="249"/>
      <c r="P374" s="249"/>
      <c r="Q374" s="249"/>
      <c r="R374" s="249"/>
      <c r="S374" s="249"/>
      <c r="T374" s="25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1" t="s">
        <v>159</v>
      </c>
      <c r="AU374" s="251" t="s">
        <v>88</v>
      </c>
      <c r="AV374" s="13" t="s">
        <v>88</v>
      </c>
      <c r="AW374" s="13" t="s">
        <v>37</v>
      </c>
      <c r="AX374" s="13" t="s">
        <v>75</v>
      </c>
      <c r="AY374" s="251" t="s">
        <v>149</v>
      </c>
    </row>
    <row r="375" s="13" customFormat="1">
      <c r="A375" s="13"/>
      <c r="B375" s="240"/>
      <c r="C375" s="241"/>
      <c r="D375" s="242" t="s">
        <v>159</v>
      </c>
      <c r="E375" s="243" t="s">
        <v>19</v>
      </c>
      <c r="F375" s="244" t="s">
        <v>537</v>
      </c>
      <c r="G375" s="241"/>
      <c r="H375" s="245">
        <v>16.579999999999998</v>
      </c>
      <c r="I375" s="246"/>
      <c r="J375" s="241"/>
      <c r="K375" s="241"/>
      <c r="L375" s="247"/>
      <c r="M375" s="248"/>
      <c r="N375" s="249"/>
      <c r="O375" s="249"/>
      <c r="P375" s="249"/>
      <c r="Q375" s="249"/>
      <c r="R375" s="249"/>
      <c r="S375" s="249"/>
      <c r="T375" s="25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1" t="s">
        <v>159</v>
      </c>
      <c r="AU375" s="251" t="s">
        <v>88</v>
      </c>
      <c r="AV375" s="13" t="s">
        <v>88</v>
      </c>
      <c r="AW375" s="13" t="s">
        <v>37</v>
      </c>
      <c r="AX375" s="13" t="s">
        <v>75</v>
      </c>
      <c r="AY375" s="251" t="s">
        <v>149</v>
      </c>
    </row>
    <row r="376" s="14" customFormat="1">
      <c r="A376" s="14"/>
      <c r="B376" s="252"/>
      <c r="C376" s="253"/>
      <c r="D376" s="242" t="s">
        <v>159</v>
      </c>
      <c r="E376" s="254" t="s">
        <v>19</v>
      </c>
      <c r="F376" s="255" t="s">
        <v>163</v>
      </c>
      <c r="G376" s="253"/>
      <c r="H376" s="256">
        <v>112.18000000000001</v>
      </c>
      <c r="I376" s="257"/>
      <c r="J376" s="253"/>
      <c r="K376" s="253"/>
      <c r="L376" s="258"/>
      <c r="M376" s="259"/>
      <c r="N376" s="260"/>
      <c r="O376" s="260"/>
      <c r="P376" s="260"/>
      <c r="Q376" s="260"/>
      <c r="R376" s="260"/>
      <c r="S376" s="260"/>
      <c r="T376" s="26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2" t="s">
        <v>159</v>
      </c>
      <c r="AU376" s="262" t="s">
        <v>88</v>
      </c>
      <c r="AV376" s="14" t="s">
        <v>157</v>
      </c>
      <c r="AW376" s="14" t="s">
        <v>37</v>
      </c>
      <c r="AX376" s="14" t="s">
        <v>82</v>
      </c>
      <c r="AY376" s="262" t="s">
        <v>149</v>
      </c>
    </row>
    <row r="377" s="2" customFormat="1" ht="36" customHeight="1">
      <c r="A377" s="39"/>
      <c r="B377" s="40"/>
      <c r="C377" s="227" t="s">
        <v>630</v>
      </c>
      <c r="D377" s="227" t="s">
        <v>152</v>
      </c>
      <c r="E377" s="228" t="s">
        <v>631</v>
      </c>
      <c r="F377" s="229" t="s">
        <v>632</v>
      </c>
      <c r="G377" s="230" t="s">
        <v>166</v>
      </c>
      <c r="H377" s="231">
        <v>91.900000000000006</v>
      </c>
      <c r="I377" s="232"/>
      <c r="J377" s="233">
        <f>ROUND(I377*H377,2)</f>
        <v>0</v>
      </c>
      <c r="K377" s="229" t="s">
        <v>156</v>
      </c>
      <c r="L377" s="45"/>
      <c r="M377" s="234" t="s">
        <v>19</v>
      </c>
      <c r="N377" s="235" t="s">
        <v>47</v>
      </c>
      <c r="O377" s="85"/>
      <c r="P377" s="236">
        <f>O377*H377</f>
        <v>0</v>
      </c>
      <c r="Q377" s="236">
        <v>0.00010000000000000001</v>
      </c>
      <c r="R377" s="236">
        <f>Q377*H377</f>
        <v>0.0091900000000000003</v>
      </c>
      <c r="S377" s="236">
        <v>0</v>
      </c>
      <c r="T377" s="23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8" t="s">
        <v>157</v>
      </c>
      <c r="AT377" s="238" t="s">
        <v>152</v>
      </c>
      <c r="AU377" s="238" t="s">
        <v>88</v>
      </c>
      <c r="AY377" s="18" t="s">
        <v>149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8" t="s">
        <v>88</v>
      </c>
      <c r="BK377" s="239">
        <f>ROUND(I377*H377,2)</f>
        <v>0</v>
      </c>
      <c r="BL377" s="18" t="s">
        <v>157</v>
      </c>
      <c r="BM377" s="238" t="s">
        <v>633</v>
      </c>
    </row>
    <row r="378" s="13" customFormat="1">
      <c r="A378" s="13"/>
      <c r="B378" s="240"/>
      <c r="C378" s="241"/>
      <c r="D378" s="242" t="s">
        <v>159</v>
      </c>
      <c r="E378" s="243" t="s">
        <v>19</v>
      </c>
      <c r="F378" s="244" t="s">
        <v>634</v>
      </c>
      <c r="G378" s="241"/>
      <c r="H378" s="245">
        <v>91.900000000000006</v>
      </c>
      <c r="I378" s="246"/>
      <c r="J378" s="241"/>
      <c r="K378" s="241"/>
      <c r="L378" s="247"/>
      <c r="M378" s="248"/>
      <c r="N378" s="249"/>
      <c r="O378" s="249"/>
      <c r="P378" s="249"/>
      <c r="Q378" s="249"/>
      <c r="R378" s="249"/>
      <c r="S378" s="249"/>
      <c r="T378" s="25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1" t="s">
        <v>159</v>
      </c>
      <c r="AU378" s="251" t="s">
        <v>88</v>
      </c>
      <c r="AV378" s="13" t="s">
        <v>88</v>
      </c>
      <c r="AW378" s="13" t="s">
        <v>37</v>
      </c>
      <c r="AX378" s="13" t="s">
        <v>82</v>
      </c>
      <c r="AY378" s="251" t="s">
        <v>149</v>
      </c>
    </row>
    <row r="379" s="2" customFormat="1" ht="36" customHeight="1">
      <c r="A379" s="39"/>
      <c r="B379" s="40"/>
      <c r="C379" s="227" t="s">
        <v>635</v>
      </c>
      <c r="D379" s="227" t="s">
        <v>152</v>
      </c>
      <c r="E379" s="228" t="s">
        <v>636</v>
      </c>
      <c r="F379" s="229" t="s">
        <v>637</v>
      </c>
      <c r="G379" s="230" t="s">
        <v>187</v>
      </c>
      <c r="H379" s="231">
        <v>1</v>
      </c>
      <c r="I379" s="232"/>
      <c r="J379" s="233">
        <f>ROUND(I379*H379,2)</f>
        <v>0</v>
      </c>
      <c r="K379" s="229" t="s">
        <v>156</v>
      </c>
      <c r="L379" s="45"/>
      <c r="M379" s="234" t="s">
        <v>19</v>
      </c>
      <c r="N379" s="235" t="s">
        <v>47</v>
      </c>
      <c r="O379" s="85"/>
      <c r="P379" s="236">
        <f>O379*H379</f>
        <v>0</v>
      </c>
      <c r="Q379" s="236">
        <v>0.0123</v>
      </c>
      <c r="R379" s="236">
        <f>Q379*H379</f>
        <v>0.0123</v>
      </c>
      <c r="S379" s="236">
        <v>0.010120000000000001</v>
      </c>
      <c r="T379" s="237">
        <f>S379*H379</f>
        <v>0.010120000000000001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8" t="s">
        <v>157</v>
      </c>
      <c r="AT379" s="238" t="s">
        <v>152</v>
      </c>
      <c r="AU379" s="238" t="s">
        <v>88</v>
      </c>
      <c r="AY379" s="18" t="s">
        <v>149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8" t="s">
        <v>88</v>
      </c>
      <c r="BK379" s="239">
        <f>ROUND(I379*H379,2)</f>
        <v>0</v>
      </c>
      <c r="BL379" s="18" t="s">
        <v>157</v>
      </c>
      <c r="BM379" s="238" t="s">
        <v>638</v>
      </c>
    </row>
    <row r="380" s="13" customFormat="1">
      <c r="A380" s="13"/>
      <c r="B380" s="240"/>
      <c r="C380" s="241"/>
      <c r="D380" s="242" t="s">
        <v>159</v>
      </c>
      <c r="E380" s="243" t="s">
        <v>19</v>
      </c>
      <c r="F380" s="244" t="s">
        <v>639</v>
      </c>
      <c r="G380" s="241"/>
      <c r="H380" s="245">
        <v>1</v>
      </c>
      <c r="I380" s="246"/>
      <c r="J380" s="241"/>
      <c r="K380" s="241"/>
      <c r="L380" s="247"/>
      <c r="M380" s="248"/>
      <c r="N380" s="249"/>
      <c r="O380" s="249"/>
      <c r="P380" s="249"/>
      <c r="Q380" s="249"/>
      <c r="R380" s="249"/>
      <c r="S380" s="249"/>
      <c r="T380" s="25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1" t="s">
        <v>159</v>
      </c>
      <c r="AU380" s="251" t="s">
        <v>88</v>
      </c>
      <c r="AV380" s="13" t="s">
        <v>88</v>
      </c>
      <c r="AW380" s="13" t="s">
        <v>37</v>
      </c>
      <c r="AX380" s="13" t="s">
        <v>82</v>
      </c>
      <c r="AY380" s="251" t="s">
        <v>149</v>
      </c>
    </row>
    <row r="381" s="2" customFormat="1" ht="36" customHeight="1">
      <c r="A381" s="39"/>
      <c r="B381" s="40"/>
      <c r="C381" s="227" t="s">
        <v>640</v>
      </c>
      <c r="D381" s="227" t="s">
        <v>152</v>
      </c>
      <c r="E381" s="228" t="s">
        <v>641</v>
      </c>
      <c r="F381" s="229" t="s">
        <v>642</v>
      </c>
      <c r="G381" s="230" t="s">
        <v>187</v>
      </c>
      <c r="H381" s="231">
        <v>1</v>
      </c>
      <c r="I381" s="232"/>
      <c r="J381" s="233">
        <f>ROUND(I381*H381,2)</f>
        <v>0</v>
      </c>
      <c r="K381" s="229" t="s">
        <v>156</v>
      </c>
      <c r="L381" s="45"/>
      <c r="M381" s="234" t="s">
        <v>19</v>
      </c>
      <c r="N381" s="235" t="s">
        <v>47</v>
      </c>
      <c r="O381" s="85"/>
      <c r="P381" s="236">
        <f>O381*H381</f>
        <v>0</v>
      </c>
      <c r="Q381" s="236">
        <v>8.0000000000000007E-05</v>
      </c>
      <c r="R381" s="236">
        <f>Q381*H381</f>
        <v>8.0000000000000007E-05</v>
      </c>
      <c r="S381" s="236">
        <v>0</v>
      </c>
      <c r="T381" s="23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8" t="s">
        <v>157</v>
      </c>
      <c r="AT381" s="238" t="s">
        <v>152</v>
      </c>
      <c r="AU381" s="238" t="s">
        <v>88</v>
      </c>
      <c r="AY381" s="18" t="s">
        <v>149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8" t="s">
        <v>88</v>
      </c>
      <c r="BK381" s="239">
        <f>ROUND(I381*H381,2)</f>
        <v>0</v>
      </c>
      <c r="BL381" s="18" t="s">
        <v>157</v>
      </c>
      <c r="BM381" s="238" t="s">
        <v>643</v>
      </c>
    </row>
    <row r="382" s="13" customFormat="1">
      <c r="A382" s="13"/>
      <c r="B382" s="240"/>
      <c r="C382" s="241"/>
      <c r="D382" s="242" t="s">
        <v>159</v>
      </c>
      <c r="E382" s="243" t="s">
        <v>19</v>
      </c>
      <c r="F382" s="244" t="s">
        <v>644</v>
      </c>
      <c r="G382" s="241"/>
      <c r="H382" s="245">
        <v>1</v>
      </c>
      <c r="I382" s="246"/>
      <c r="J382" s="241"/>
      <c r="K382" s="241"/>
      <c r="L382" s="247"/>
      <c r="M382" s="248"/>
      <c r="N382" s="249"/>
      <c r="O382" s="249"/>
      <c r="P382" s="249"/>
      <c r="Q382" s="249"/>
      <c r="R382" s="249"/>
      <c r="S382" s="249"/>
      <c r="T382" s="25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1" t="s">
        <v>159</v>
      </c>
      <c r="AU382" s="251" t="s">
        <v>88</v>
      </c>
      <c r="AV382" s="13" t="s">
        <v>88</v>
      </c>
      <c r="AW382" s="13" t="s">
        <v>37</v>
      </c>
      <c r="AX382" s="13" t="s">
        <v>82</v>
      </c>
      <c r="AY382" s="251" t="s">
        <v>149</v>
      </c>
    </row>
    <row r="383" s="2" customFormat="1" ht="16.5" customHeight="1">
      <c r="A383" s="39"/>
      <c r="B383" s="40"/>
      <c r="C383" s="263" t="s">
        <v>645</v>
      </c>
      <c r="D383" s="263" t="s">
        <v>196</v>
      </c>
      <c r="E383" s="264" t="s">
        <v>646</v>
      </c>
      <c r="F383" s="265" t="s">
        <v>647</v>
      </c>
      <c r="G383" s="266" t="s">
        <v>187</v>
      </c>
      <c r="H383" s="267">
        <v>1</v>
      </c>
      <c r="I383" s="268"/>
      <c r="J383" s="269">
        <f>ROUND(I383*H383,2)</f>
        <v>0</v>
      </c>
      <c r="K383" s="265" t="s">
        <v>156</v>
      </c>
      <c r="L383" s="270"/>
      <c r="M383" s="271" t="s">
        <v>19</v>
      </c>
      <c r="N383" s="272" t="s">
        <v>47</v>
      </c>
      <c r="O383" s="85"/>
      <c r="P383" s="236">
        <f>O383*H383</f>
        <v>0</v>
      </c>
      <c r="Q383" s="236">
        <v>0.0011000000000000001</v>
      </c>
      <c r="R383" s="236">
        <f>Q383*H383</f>
        <v>0.0011000000000000001</v>
      </c>
      <c r="S383" s="236">
        <v>0</v>
      </c>
      <c r="T383" s="23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8" t="s">
        <v>195</v>
      </c>
      <c r="AT383" s="238" t="s">
        <v>196</v>
      </c>
      <c r="AU383" s="238" t="s">
        <v>88</v>
      </c>
      <c r="AY383" s="18" t="s">
        <v>149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8" t="s">
        <v>88</v>
      </c>
      <c r="BK383" s="239">
        <f>ROUND(I383*H383,2)</f>
        <v>0</v>
      </c>
      <c r="BL383" s="18" t="s">
        <v>157</v>
      </c>
      <c r="BM383" s="238" t="s">
        <v>648</v>
      </c>
    </row>
    <row r="384" s="2" customFormat="1" ht="36" customHeight="1">
      <c r="A384" s="39"/>
      <c r="B384" s="40"/>
      <c r="C384" s="227" t="s">
        <v>649</v>
      </c>
      <c r="D384" s="227" t="s">
        <v>152</v>
      </c>
      <c r="E384" s="228" t="s">
        <v>650</v>
      </c>
      <c r="F384" s="229" t="s">
        <v>651</v>
      </c>
      <c r="G384" s="230" t="s">
        <v>166</v>
      </c>
      <c r="H384" s="231">
        <v>91.900000000000006</v>
      </c>
      <c r="I384" s="232"/>
      <c r="J384" s="233">
        <f>ROUND(I384*H384,2)</f>
        <v>0</v>
      </c>
      <c r="K384" s="229" t="s">
        <v>156</v>
      </c>
      <c r="L384" s="45"/>
      <c r="M384" s="234" t="s">
        <v>19</v>
      </c>
      <c r="N384" s="235" t="s">
        <v>47</v>
      </c>
      <c r="O384" s="85"/>
      <c r="P384" s="236">
        <f>O384*H384</f>
        <v>0</v>
      </c>
      <c r="Q384" s="236">
        <v>0.024830000000000001</v>
      </c>
      <c r="R384" s="236">
        <f>Q384*H384</f>
        <v>2.2818770000000002</v>
      </c>
      <c r="S384" s="236">
        <v>0</v>
      </c>
      <c r="T384" s="237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8" t="s">
        <v>157</v>
      </c>
      <c r="AT384" s="238" t="s">
        <v>152</v>
      </c>
      <c r="AU384" s="238" t="s">
        <v>88</v>
      </c>
      <c r="AY384" s="18" t="s">
        <v>149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8" t="s">
        <v>88</v>
      </c>
      <c r="BK384" s="239">
        <f>ROUND(I384*H384,2)</f>
        <v>0</v>
      </c>
      <c r="BL384" s="18" t="s">
        <v>157</v>
      </c>
      <c r="BM384" s="238" t="s">
        <v>652</v>
      </c>
    </row>
    <row r="385" s="13" customFormat="1">
      <c r="A385" s="13"/>
      <c r="B385" s="240"/>
      <c r="C385" s="241"/>
      <c r="D385" s="242" t="s">
        <v>159</v>
      </c>
      <c r="E385" s="243" t="s">
        <v>19</v>
      </c>
      <c r="F385" s="244" t="s">
        <v>518</v>
      </c>
      <c r="G385" s="241"/>
      <c r="H385" s="245">
        <v>91.900000000000006</v>
      </c>
      <c r="I385" s="246"/>
      <c r="J385" s="241"/>
      <c r="K385" s="241"/>
      <c r="L385" s="247"/>
      <c r="M385" s="248"/>
      <c r="N385" s="249"/>
      <c r="O385" s="249"/>
      <c r="P385" s="249"/>
      <c r="Q385" s="249"/>
      <c r="R385" s="249"/>
      <c r="S385" s="249"/>
      <c r="T385" s="25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1" t="s">
        <v>159</v>
      </c>
      <c r="AU385" s="251" t="s">
        <v>88</v>
      </c>
      <c r="AV385" s="13" t="s">
        <v>88</v>
      </c>
      <c r="AW385" s="13" t="s">
        <v>37</v>
      </c>
      <c r="AX385" s="13" t="s">
        <v>82</v>
      </c>
      <c r="AY385" s="251" t="s">
        <v>149</v>
      </c>
    </row>
    <row r="386" s="2" customFormat="1" ht="60" customHeight="1">
      <c r="A386" s="39"/>
      <c r="B386" s="40"/>
      <c r="C386" s="227" t="s">
        <v>653</v>
      </c>
      <c r="D386" s="227" t="s">
        <v>152</v>
      </c>
      <c r="E386" s="228" t="s">
        <v>654</v>
      </c>
      <c r="F386" s="229" t="s">
        <v>655</v>
      </c>
      <c r="G386" s="230" t="s">
        <v>175</v>
      </c>
      <c r="H386" s="231">
        <v>8.9299999999999997</v>
      </c>
      <c r="I386" s="232"/>
      <c r="J386" s="233">
        <f>ROUND(I386*H386,2)</f>
        <v>0</v>
      </c>
      <c r="K386" s="229" t="s">
        <v>156</v>
      </c>
      <c r="L386" s="45"/>
      <c r="M386" s="234" t="s">
        <v>19</v>
      </c>
      <c r="N386" s="235" t="s">
        <v>47</v>
      </c>
      <c r="O386" s="85"/>
      <c r="P386" s="236">
        <f>O386*H386</f>
        <v>0</v>
      </c>
      <c r="Q386" s="236">
        <v>0</v>
      </c>
      <c r="R386" s="236">
        <f>Q386*H386</f>
        <v>0</v>
      </c>
      <c r="S386" s="236">
        <v>0</v>
      </c>
      <c r="T386" s="23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8" t="s">
        <v>157</v>
      </c>
      <c r="AT386" s="238" t="s">
        <v>152</v>
      </c>
      <c r="AU386" s="238" t="s">
        <v>88</v>
      </c>
      <c r="AY386" s="18" t="s">
        <v>149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8" t="s">
        <v>88</v>
      </c>
      <c r="BK386" s="239">
        <f>ROUND(I386*H386,2)</f>
        <v>0</v>
      </c>
      <c r="BL386" s="18" t="s">
        <v>157</v>
      </c>
      <c r="BM386" s="238" t="s">
        <v>656</v>
      </c>
    </row>
    <row r="387" s="12" customFormat="1" ht="22.8" customHeight="1">
      <c r="A387" s="12"/>
      <c r="B387" s="211"/>
      <c r="C387" s="212"/>
      <c r="D387" s="213" t="s">
        <v>74</v>
      </c>
      <c r="E387" s="225" t="s">
        <v>657</v>
      </c>
      <c r="F387" s="225" t="s">
        <v>658</v>
      </c>
      <c r="G387" s="212"/>
      <c r="H387" s="212"/>
      <c r="I387" s="215"/>
      <c r="J387" s="226">
        <f>BK387</f>
        <v>0</v>
      </c>
      <c r="K387" s="212"/>
      <c r="L387" s="217"/>
      <c r="M387" s="218"/>
      <c r="N387" s="219"/>
      <c r="O387" s="219"/>
      <c r="P387" s="220">
        <f>SUM(P388:P417)</f>
        <v>0</v>
      </c>
      <c r="Q387" s="219"/>
      <c r="R387" s="220">
        <f>SUM(R388:R417)</f>
        <v>0.011269</v>
      </c>
      <c r="S387" s="219"/>
      <c r="T387" s="221">
        <f>SUM(T388:T417)</f>
        <v>2.9215104000000003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22" t="s">
        <v>82</v>
      </c>
      <c r="AT387" s="223" t="s">
        <v>74</v>
      </c>
      <c r="AU387" s="223" t="s">
        <v>82</v>
      </c>
      <c r="AY387" s="222" t="s">
        <v>149</v>
      </c>
      <c r="BK387" s="224">
        <f>SUM(BK388:BK417)</f>
        <v>0</v>
      </c>
    </row>
    <row r="388" s="2" customFormat="1" ht="24" customHeight="1">
      <c r="A388" s="39"/>
      <c r="B388" s="40"/>
      <c r="C388" s="227" t="s">
        <v>659</v>
      </c>
      <c r="D388" s="227" t="s">
        <v>152</v>
      </c>
      <c r="E388" s="228" t="s">
        <v>660</v>
      </c>
      <c r="F388" s="229" t="s">
        <v>661</v>
      </c>
      <c r="G388" s="230" t="s">
        <v>346</v>
      </c>
      <c r="H388" s="231">
        <v>10.1</v>
      </c>
      <c r="I388" s="232"/>
      <c r="J388" s="233">
        <f>ROUND(I388*H388,2)</f>
        <v>0</v>
      </c>
      <c r="K388" s="229" t="s">
        <v>156</v>
      </c>
      <c r="L388" s="45"/>
      <c r="M388" s="234" t="s">
        <v>19</v>
      </c>
      <c r="N388" s="235" t="s">
        <v>47</v>
      </c>
      <c r="O388" s="85"/>
      <c r="P388" s="236">
        <f>O388*H388</f>
        <v>0</v>
      </c>
      <c r="Q388" s="236">
        <v>0.00079000000000000001</v>
      </c>
      <c r="R388" s="236">
        <f>Q388*H388</f>
        <v>0.007979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157</v>
      </c>
      <c r="AT388" s="238" t="s">
        <v>152</v>
      </c>
      <c r="AU388" s="238" t="s">
        <v>88</v>
      </c>
      <c r="AY388" s="18" t="s">
        <v>149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88</v>
      </c>
      <c r="BK388" s="239">
        <f>ROUND(I388*H388,2)</f>
        <v>0</v>
      </c>
      <c r="BL388" s="18" t="s">
        <v>157</v>
      </c>
      <c r="BM388" s="238" t="s">
        <v>662</v>
      </c>
    </row>
    <row r="389" s="13" customFormat="1">
      <c r="A389" s="13"/>
      <c r="B389" s="240"/>
      <c r="C389" s="241"/>
      <c r="D389" s="242" t="s">
        <v>159</v>
      </c>
      <c r="E389" s="243" t="s">
        <v>19</v>
      </c>
      <c r="F389" s="244" t="s">
        <v>663</v>
      </c>
      <c r="G389" s="241"/>
      <c r="H389" s="245">
        <v>10.1</v>
      </c>
      <c r="I389" s="246"/>
      <c r="J389" s="241"/>
      <c r="K389" s="241"/>
      <c r="L389" s="247"/>
      <c r="M389" s="248"/>
      <c r="N389" s="249"/>
      <c r="O389" s="249"/>
      <c r="P389" s="249"/>
      <c r="Q389" s="249"/>
      <c r="R389" s="249"/>
      <c r="S389" s="249"/>
      <c r="T389" s="25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1" t="s">
        <v>159</v>
      </c>
      <c r="AU389" s="251" t="s">
        <v>88</v>
      </c>
      <c r="AV389" s="13" t="s">
        <v>88</v>
      </c>
      <c r="AW389" s="13" t="s">
        <v>37</v>
      </c>
      <c r="AX389" s="13" t="s">
        <v>82</v>
      </c>
      <c r="AY389" s="251" t="s">
        <v>149</v>
      </c>
    </row>
    <row r="390" s="2" customFormat="1" ht="24" customHeight="1">
      <c r="A390" s="39"/>
      <c r="B390" s="40"/>
      <c r="C390" s="263" t="s">
        <v>664</v>
      </c>
      <c r="D390" s="263" t="s">
        <v>196</v>
      </c>
      <c r="E390" s="264" t="s">
        <v>665</v>
      </c>
      <c r="F390" s="265" t="s">
        <v>666</v>
      </c>
      <c r="G390" s="266" t="s">
        <v>187</v>
      </c>
      <c r="H390" s="267">
        <v>1</v>
      </c>
      <c r="I390" s="268"/>
      <c r="J390" s="269">
        <f>ROUND(I390*H390,2)</f>
        <v>0</v>
      </c>
      <c r="K390" s="265" t="s">
        <v>19</v>
      </c>
      <c r="L390" s="270"/>
      <c r="M390" s="271" t="s">
        <v>19</v>
      </c>
      <c r="N390" s="272" t="s">
        <v>47</v>
      </c>
      <c r="O390" s="85"/>
      <c r="P390" s="236">
        <f>O390*H390</f>
        <v>0</v>
      </c>
      <c r="Q390" s="236">
        <v>0</v>
      </c>
      <c r="R390" s="236">
        <f>Q390*H390</f>
        <v>0</v>
      </c>
      <c r="S390" s="236">
        <v>0</v>
      </c>
      <c r="T390" s="237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8" t="s">
        <v>195</v>
      </c>
      <c r="AT390" s="238" t="s">
        <v>196</v>
      </c>
      <c r="AU390" s="238" t="s">
        <v>88</v>
      </c>
      <c r="AY390" s="18" t="s">
        <v>149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8" t="s">
        <v>88</v>
      </c>
      <c r="BK390" s="239">
        <f>ROUND(I390*H390,2)</f>
        <v>0</v>
      </c>
      <c r="BL390" s="18" t="s">
        <v>157</v>
      </c>
      <c r="BM390" s="238" t="s">
        <v>667</v>
      </c>
    </row>
    <row r="391" s="2" customFormat="1" ht="16.5" customHeight="1">
      <c r="A391" s="39"/>
      <c r="B391" s="40"/>
      <c r="C391" s="227" t="s">
        <v>668</v>
      </c>
      <c r="D391" s="227" t="s">
        <v>152</v>
      </c>
      <c r="E391" s="228" t="s">
        <v>669</v>
      </c>
      <c r="F391" s="229" t="s">
        <v>670</v>
      </c>
      <c r="G391" s="230" t="s">
        <v>346</v>
      </c>
      <c r="H391" s="231">
        <v>24.48</v>
      </c>
      <c r="I391" s="232"/>
      <c r="J391" s="233">
        <f>ROUND(I391*H391,2)</f>
        <v>0</v>
      </c>
      <c r="K391" s="229" t="s">
        <v>156</v>
      </c>
      <c r="L391" s="45"/>
      <c r="M391" s="234" t="s">
        <v>19</v>
      </c>
      <c r="N391" s="235" t="s">
        <v>47</v>
      </c>
      <c r="O391" s="85"/>
      <c r="P391" s="236">
        <f>O391*H391</f>
        <v>0</v>
      </c>
      <c r="Q391" s="236">
        <v>0</v>
      </c>
      <c r="R391" s="236">
        <f>Q391*H391</f>
        <v>0</v>
      </c>
      <c r="S391" s="236">
        <v>0.11248</v>
      </c>
      <c r="T391" s="237">
        <f>S391*H391</f>
        <v>2.7535104000000001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8" t="s">
        <v>157</v>
      </c>
      <c r="AT391" s="238" t="s">
        <v>152</v>
      </c>
      <c r="AU391" s="238" t="s">
        <v>88</v>
      </c>
      <c r="AY391" s="18" t="s">
        <v>149</v>
      </c>
      <c r="BE391" s="239">
        <f>IF(N391="základní",J391,0)</f>
        <v>0</v>
      </c>
      <c r="BF391" s="239">
        <f>IF(N391="snížená",J391,0)</f>
        <v>0</v>
      </c>
      <c r="BG391" s="239">
        <f>IF(N391="zákl. přenesená",J391,0)</f>
        <v>0</v>
      </c>
      <c r="BH391" s="239">
        <f>IF(N391="sníž. přenesená",J391,0)</f>
        <v>0</v>
      </c>
      <c r="BI391" s="239">
        <f>IF(N391="nulová",J391,0)</f>
        <v>0</v>
      </c>
      <c r="BJ391" s="18" t="s">
        <v>88</v>
      </c>
      <c r="BK391" s="239">
        <f>ROUND(I391*H391,2)</f>
        <v>0</v>
      </c>
      <c r="BL391" s="18" t="s">
        <v>157</v>
      </c>
      <c r="BM391" s="238" t="s">
        <v>671</v>
      </c>
    </row>
    <row r="392" s="13" customFormat="1">
      <c r="A392" s="13"/>
      <c r="B392" s="240"/>
      <c r="C392" s="241"/>
      <c r="D392" s="242" t="s">
        <v>159</v>
      </c>
      <c r="E392" s="243" t="s">
        <v>19</v>
      </c>
      <c r="F392" s="244" t="s">
        <v>672</v>
      </c>
      <c r="G392" s="241"/>
      <c r="H392" s="245">
        <v>24.48</v>
      </c>
      <c r="I392" s="246"/>
      <c r="J392" s="241"/>
      <c r="K392" s="241"/>
      <c r="L392" s="247"/>
      <c r="M392" s="248"/>
      <c r="N392" s="249"/>
      <c r="O392" s="249"/>
      <c r="P392" s="249"/>
      <c r="Q392" s="249"/>
      <c r="R392" s="249"/>
      <c r="S392" s="249"/>
      <c r="T392" s="25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1" t="s">
        <v>159</v>
      </c>
      <c r="AU392" s="251" t="s">
        <v>88</v>
      </c>
      <c r="AV392" s="13" t="s">
        <v>88</v>
      </c>
      <c r="AW392" s="13" t="s">
        <v>37</v>
      </c>
      <c r="AX392" s="13" t="s">
        <v>82</v>
      </c>
      <c r="AY392" s="251" t="s">
        <v>149</v>
      </c>
    </row>
    <row r="393" s="2" customFormat="1" ht="36" customHeight="1">
      <c r="A393" s="39"/>
      <c r="B393" s="40"/>
      <c r="C393" s="227" t="s">
        <v>673</v>
      </c>
      <c r="D393" s="227" t="s">
        <v>152</v>
      </c>
      <c r="E393" s="228" t="s">
        <v>674</v>
      </c>
      <c r="F393" s="229" t="s">
        <v>675</v>
      </c>
      <c r="G393" s="230" t="s">
        <v>187</v>
      </c>
      <c r="H393" s="231">
        <v>2</v>
      </c>
      <c r="I393" s="232"/>
      <c r="J393" s="233">
        <f>ROUND(I393*H393,2)</f>
        <v>0</v>
      </c>
      <c r="K393" s="229" t="s">
        <v>156</v>
      </c>
      <c r="L393" s="45"/>
      <c r="M393" s="234" t="s">
        <v>19</v>
      </c>
      <c r="N393" s="235" t="s">
        <v>47</v>
      </c>
      <c r="O393" s="85"/>
      <c r="P393" s="236">
        <f>O393*H393</f>
        <v>0</v>
      </c>
      <c r="Q393" s="236">
        <v>0</v>
      </c>
      <c r="R393" s="236">
        <f>Q393*H393</f>
        <v>0</v>
      </c>
      <c r="S393" s="236">
        <v>0</v>
      </c>
      <c r="T393" s="23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8" t="s">
        <v>157</v>
      </c>
      <c r="AT393" s="238" t="s">
        <v>152</v>
      </c>
      <c r="AU393" s="238" t="s">
        <v>88</v>
      </c>
      <c r="AY393" s="18" t="s">
        <v>149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8" t="s">
        <v>88</v>
      </c>
      <c r="BK393" s="239">
        <f>ROUND(I393*H393,2)</f>
        <v>0</v>
      </c>
      <c r="BL393" s="18" t="s">
        <v>157</v>
      </c>
      <c r="BM393" s="238" t="s">
        <v>676</v>
      </c>
    </row>
    <row r="394" s="13" customFormat="1">
      <c r="A394" s="13"/>
      <c r="B394" s="240"/>
      <c r="C394" s="241"/>
      <c r="D394" s="242" t="s">
        <v>159</v>
      </c>
      <c r="E394" s="243" t="s">
        <v>19</v>
      </c>
      <c r="F394" s="244" t="s">
        <v>677</v>
      </c>
      <c r="G394" s="241"/>
      <c r="H394" s="245">
        <v>2</v>
      </c>
      <c r="I394" s="246"/>
      <c r="J394" s="241"/>
      <c r="K394" s="241"/>
      <c r="L394" s="247"/>
      <c r="M394" s="248"/>
      <c r="N394" s="249"/>
      <c r="O394" s="249"/>
      <c r="P394" s="249"/>
      <c r="Q394" s="249"/>
      <c r="R394" s="249"/>
      <c r="S394" s="249"/>
      <c r="T394" s="25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1" t="s">
        <v>159</v>
      </c>
      <c r="AU394" s="251" t="s">
        <v>88</v>
      </c>
      <c r="AV394" s="13" t="s">
        <v>88</v>
      </c>
      <c r="AW394" s="13" t="s">
        <v>37</v>
      </c>
      <c r="AX394" s="13" t="s">
        <v>82</v>
      </c>
      <c r="AY394" s="251" t="s">
        <v>149</v>
      </c>
    </row>
    <row r="395" s="2" customFormat="1" ht="24" customHeight="1">
      <c r="A395" s="39"/>
      <c r="B395" s="40"/>
      <c r="C395" s="263" t="s">
        <v>678</v>
      </c>
      <c r="D395" s="263" t="s">
        <v>196</v>
      </c>
      <c r="E395" s="264" t="s">
        <v>679</v>
      </c>
      <c r="F395" s="265" t="s">
        <v>680</v>
      </c>
      <c r="G395" s="266" t="s">
        <v>187</v>
      </c>
      <c r="H395" s="267">
        <v>2</v>
      </c>
      <c r="I395" s="268"/>
      <c r="J395" s="269">
        <f>ROUND(I395*H395,2)</f>
        <v>0</v>
      </c>
      <c r="K395" s="265" t="s">
        <v>19</v>
      </c>
      <c r="L395" s="270"/>
      <c r="M395" s="271" t="s">
        <v>19</v>
      </c>
      <c r="N395" s="272" t="s">
        <v>47</v>
      </c>
      <c r="O395" s="85"/>
      <c r="P395" s="236">
        <f>O395*H395</f>
        <v>0</v>
      </c>
      <c r="Q395" s="236">
        <v>0</v>
      </c>
      <c r="R395" s="236">
        <f>Q395*H395</f>
        <v>0</v>
      </c>
      <c r="S395" s="236">
        <v>0</v>
      </c>
      <c r="T395" s="23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8" t="s">
        <v>195</v>
      </c>
      <c r="AT395" s="238" t="s">
        <v>196</v>
      </c>
      <c r="AU395" s="238" t="s">
        <v>88</v>
      </c>
      <c r="AY395" s="18" t="s">
        <v>149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8" t="s">
        <v>88</v>
      </c>
      <c r="BK395" s="239">
        <f>ROUND(I395*H395,2)</f>
        <v>0</v>
      </c>
      <c r="BL395" s="18" t="s">
        <v>157</v>
      </c>
      <c r="BM395" s="238" t="s">
        <v>681</v>
      </c>
    </row>
    <row r="396" s="2" customFormat="1" ht="36" customHeight="1">
      <c r="A396" s="39"/>
      <c r="B396" s="40"/>
      <c r="C396" s="227" t="s">
        <v>682</v>
      </c>
      <c r="D396" s="227" t="s">
        <v>152</v>
      </c>
      <c r="E396" s="228" t="s">
        <v>683</v>
      </c>
      <c r="F396" s="229" t="s">
        <v>684</v>
      </c>
      <c r="G396" s="230" t="s">
        <v>187</v>
      </c>
      <c r="H396" s="231">
        <v>6</v>
      </c>
      <c r="I396" s="232"/>
      <c r="J396" s="233">
        <f>ROUND(I396*H396,2)</f>
        <v>0</v>
      </c>
      <c r="K396" s="229" t="s">
        <v>156</v>
      </c>
      <c r="L396" s="45"/>
      <c r="M396" s="234" t="s">
        <v>19</v>
      </c>
      <c r="N396" s="235" t="s">
        <v>47</v>
      </c>
      <c r="O396" s="85"/>
      <c r="P396" s="236">
        <f>O396*H396</f>
        <v>0</v>
      </c>
      <c r="Q396" s="236">
        <v>0</v>
      </c>
      <c r="R396" s="236">
        <f>Q396*H396</f>
        <v>0</v>
      </c>
      <c r="S396" s="236">
        <v>0</v>
      </c>
      <c r="T396" s="23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8" t="s">
        <v>157</v>
      </c>
      <c r="AT396" s="238" t="s">
        <v>152</v>
      </c>
      <c r="AU396" s="238" t="s">
        <v>88</v>
      </c>
      <c r="AY396" s="18" t="s">
        <v>149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8" t="s">
        <v>88</v>
      </c>
      <c r="BK396" s="239">
        <f>ROUND(I396*H396,2)</f>
        <v>0</v>
      </c>
      <c r="BL396" s="18" t="s">
        <v>157</v>
      </c>
      <c r="BM396" s="238" t="s">
        <v>685</v>
      </c>
    </row>
    <row r="397" s="13" customFormat="1">
      <c r="A397" s="13"/>
      <c r="B397" s="240"/>
      <c r="C397" s="241"/>
      <c r="D397" s="242" t="s">
        <v>159</v>
      </c>
      <c r="E397" s="243" t="s">
        <v>19</v>
      </c>
      <c r="F397" s="244" t="s">
        <v>686</v>
      </c>
      <c r="G397" s="241"/>
      <c r="H397" s="245">
        <v>3</v>
      </c>
      <c r="I397" s="246"/>
      <c r="J397" s="241"/>
      <c r="K397" s="241"/>
      <c r="L397" s="247"/>
      <c r="M397" s="248"/>
      <c r="N397" s="249"/>
      <c r="O397" s="249"/>
      <c r="P397" s="249"/>
      <c r="Q397" s="249"/>
      <c r="R397" s="249"/>
      <c r="S397" s="249"/>
      <c r="T397" s="25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1" t="s">
        <v>159</v>
      </c>
      <c r="AU397" s="251" t="s">
        <v>88</v>
      </c>
      <c r="AV397" s="13" t="s">
        <v>88</v>
      </c>
      <c r="AW397" s="13" t="s">
        <v>37</v>
      </c>
      <c r="AX397" s="13" t="s">
        <v>75</v>
      </c>
      <c r="AY397" s="251" t="s">
        <v>149</v>
      </c>
    </row>
    <row r="398" s="13" customFormat="1">
      <c r="A398" s="13"/>
      <c r="B398" s="240"/>
      <c r="C398" s="241"/>
      <c r="D398" s="242" t="s">
        <v>159</v>
      </c>
      <c r="E398" s="243" t="s">
        <v>19</v>
      </c>
      <c r="F398" s="244" t="s">
        <v>687</v>
      </c>
      <c r="G398" s="241"/>
      <c r="H398" s="245">
        <v>1</v>
      </c>
      <c r="I398" s="246"/>
      <c r="J398" s="241"/>
      <c r="K398" s="241"/>
      <c r="L398" s="247"/>
      <c r="M398" s="248"/>
      <c r="N398" s="249"/>
      <c r="O398" s="249"/>
      <c r="P398" s="249"/>
      <c r="Q398" s="249"/>
      <c r="R398" s="249"/>
      <c r="S398" s="249"/>
      <c r="T398" s="25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1" t="s">
        <v>159</v>
      </c>
      <c r="AU398" s="251" t="s">
        <v>88</v>
      </c>
      <c r="AV398" s="13" t="s">
        <v>88</v>
      </c>
      <c r="AW398" s="13" t="s">
        <v>37</v>
      </c>
      <c r="AX398" s="13" t="s">
        <v>75</v>
      </c>
      <c r="AY398" s="251" t="s">
        <v>149</v>
      </c>
    </row>
    <row r="399" s="13" customFormat="1">
      <c r="A399" s="13"/>
      <c r="B399" s="240"/>
      <c r="C399" s="241"/>
      <c r="D399" s="242" t="s">
        <v>159</v>
      </c>
      <c r="E399" s="243" t="s">
        <v>19</v>
      </c>
      <c r="F399" s="244" t="s">
        <v>688</v>
      </c>
      <c r="G399" s="241"/>
      <c r="H399" s="245">
        <v>2</v>
      </c>
      <c r="I399" s="246"/>
      <c r="J399" s="241"/>
      <c r="K399" s="241"/>
      <c r="L399" s="247"/>
      <c r="M399" s="248"/>
      <c r="N399" s="249"/>
      <c r="O399" s="249"/>
      <c r="P399" s="249"/>
      <c r="Q399" s="249"/>
      <c r="R399" s="249"/>
      <c r="S399" s="249"/>
      <c r="T399" s="25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1" t="s">
        <v>159</v>
      </c>
      <c r="AU399" s="251" t="s">
        <v>88</v>
      </c>
      <c r="AV399" s="13" t="s">
        <v>88</v>
      </c>
      <c r="AW399" s="13" t="s">
        <v>37</v>
      </c>
      <c r="AX399" s="13" t="s">
        <v>75</v>
      </c>
      <c r="AY399" s="251" t="s">
        <v>149</v>
      </c>
    </row>
    <row r="400" s="14" customFormat="1">
      <c r="A400" s="14"/>
      <c r="B400" s="252"/>
      <c r="C400" s="253"/>
      <c r="D400" s="242" t="s">
        <v>159</v>
      </c>
      <c r="E400" s="254" t="s">
        <v>19</v>
      </c>
      <c r="F400" s="255" t="s">
        <v>163</v>
      </c>
      <c r="G400" s="253"/>
      <c r="H400" s="256">
        <v>6</v>
      </c>
      <c r="I400" s="257"/>
      <c r="J400" s="253"/>
      <c r="K400" s="253"/>
      <c r="L400" s="258"/>
      <c r="M400" s="259"/>
      <c r="N400" s="260"/>
      <c r="O400" s="260"/>
      <c r="P400" s="260"/>
      <c r="Q400" s="260"/>
      <c r="R400" s="260"/>
      <c r="S400" s="260"/>
      <c r="T400" s="26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2" t="s">
        <v>159</v>
      </c>
      <c r="AU400" s="262" t="s">
        <v>88</v>
      </c>
      <c r="AV400" s="14" t="s">
        <v>157</v>
      </c>
      <c r="AW400" s="14" t="s">
        <v>37</v>
      </c>
      <c r="AX400" s="14" t="s">
        <v>82</v>
      </c>
      <c r="AY400" s="262" t="s">
        <v>149</v>
      </c>
    </row>
    <row r="401" s="2" customFormat="1" ht="24" customHeight="1">
      <c r="A401" s="39"/>
      <c r="B401" s="40"/>
      <c r="C401" s="263" t="s">
        <v>689</v>
      </c>
      <c r="D401" s="263" t="s">
        <v>196</v>
      </c>
      <c r="E401" s="264" t="s">
        <v>690</v>
      </c>
      <c r="F401" s="265" t="s">
        <v>691</v>
      </c>
      <c r="G401" s="266" t="s">
        <v>187</v>
      </c>
      <c r="H401" s="267">
        <v>3</v>
      </c>
      <c r="I401" s="268"/>
      <c r="J401" s="269">
        <f>ROUND(I401*H401,2)</f>
        <v>0</v>
      </c>
      <c r="K401" s="265" t="s">
        <v>19</v>
      </c>
      <c r="L401" s="270"/>
      <c r="M401" s="271" t="s">
        <v>19</v>
      </c>
      <c r="N401" s="272" t="s">
        <v>47</v>
      </c>
      <c r="O401" s="85"/>
      <c r="P401" s="236">
        <f>O401*H401</f>
        <v>0</v>
      </c>
      <c r="Q401" s="236">
        <v>0</v>
      </c>
      <c r="R401" s="236">
        <f>Q401*H401</f>
        <v>0</v>
      </c>
      <c r="S401" s="236">
        <v>0</v>
      </c>
      <c r="T401" s="23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8" t="s">
        <v>195</v>
      </c>
      <c r="AT401" s="238" t="s">
        <v>196</v>
      </c>
      <c r="AU401" s="238" t="s">
        <v>88</v>
      </c>
      <c r="AY401" s="18" t="s">
        <v>149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8" t="s">
        <v>88</v>
      </c>
      <c r="BK401" s="239">
        <f>ROUND(I401*H401,2)</f>
        <v>0</v>
      </c>
      <c r="BL401" s="18" t="s">
        <v>157</v>
      </c>
      <c r="BM401" s="238" t="s">
        <v>692</v>
      </c>
    </row>
    <row r="402" s="2" customFormat="1" ht="24" customHeight="1">
      <c r="A402" s="39"/>
      <c r="B402" s="40"/>
      <c r="C402" s="263" t="s">
        <v>693</v>
      </c>
      <c r="D402" s="263" t="s">
        <v>196</v>
      </c>
      <c r="E402" s="264" t="s">
        <v>694</v>
      </c>
      <c r="F402" s="265" t="s">
        <v>695</v>
      </c>
      <c r="G402" s="266" t="s">
        <v>187</v>
      </c>
      <c r="H402" s="267">
        <v>3</v>
      </c>
      <c r="I402" s="268"/>
      <c r="J402" s="269">
        <f>ROUND(I402*H402,2)</f>
        <v>0</v>
      </c>
      <c r="K402" s="265" t="s">
        <v>19</v>
      </c>
      <c r="L402" s="270"/>
      <c r="M402" s="271" t="s">
        <v>19</v>
      </c>
      <c r="N402" s="272" t="s">
        <v>47</v>
      </c>
      <c r="O402" s="85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195</v>
      </c>
      <c r="AT402" s="238" t="s">
        <v>196</v>
      </c>
      <c r="AU402" s="238" t="s">
        <v>88</v>
      </c>
      <c r="AY402" s="18" t="s">
        <v>149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88</v>
      </c>
      <c r="BK402" s="239">
        <f>ROUND(I402*H402,2)</f>
        <v>0</v>
      </c>
      <c r="BL402" s="18" t="s">
        <v>157</v>
      </c>
      <c r="BM402" s="238" t="s">
        <v>696</v>
      </c>
    </row>
    <row r="403" s="2" customFormat="1" ht="36" customHeight="1">
      <c r="A403" s="39"/>
      <c r="B403" s="40"/>
      <c r="C403" s="227" t="s">
        <v>697</v>
      </c>
      <c r="D403" s="227" t="s">
        <v>152</v>
      </c>
      <c r="E403" s="228" t="s">
        <v>698</v>
      </c>
      <c r="F403" s="229" t="s">
        <v>699</v>
      </c>
      <c r="G403" s="230" t="s">
        <v>187</v>
      </c>
      <c r="H403" s="231">
        <v>1</v>
      </c>
      <c r="I403" s="232"/>
      <c r="J403" s="233">
        <f>ROUND(I403*H403,2)</f>
        <v>0</v>
      </c>
      <c r="K403" s="229" t="s">
        <v>156</v>
      </c>
      <c r="L403" s="45"/>
      <c r="M403" s="234" t="s">
        <v>19</v>
      </c>
      <c r="N403" s="235" t="s">
        <v>47</v>
      </c>
      <c r="O403" s="85"/>
      <c r="P403" s="236">
        <f>O403*H403</f>
        <v>0</v>
      </c>
      <c r="Q403" s="236">
        <v>0</v>
      </c>
      <c r="R403" s="236">
        <f>Q403*H403</f>
        <v>0</v>
      </c>
      <c r="S403" s="236">
        <v>0</v>
      </c>
      <c r="T403" s="23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8" t="s">
        <v>157</v>
      </c>
      <c r="AT403" s="238" t="s">
        <v>152</v>
      </c>
      <c r="AU403" s="238" t="s">
        <v>88</v>
      </c>
      <c r="AY403" s="18" t="s">
        <v>149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8" t="s">
        <v>88</v>
      </c>
      <c r="BK403" s="239">
        <f>ROUND(I403*H403,2)</f>
        <v>0</v>
      </c>
      <c r="BL403" s="18" t="s">
        <v>157</v>
      </c>
      <c r="BM403" s="238" t="s">
        <v>700</v>
      </c>
    </row>
    <row r="404" s="13" customFormat="1">
      <c r="A404" s="13"/>
      <c r="B404" s="240"/>
      <c r="C404" s="241"/>
      <c r="D404" s="242" t="s">
        <v>159</v>
      </c>
      <c r="E404" s="243" t="s">
        <v>19</v>
      </c>
      <c r="F404" s="244" t="s">
        <v>701</v>
      </c>
      <c r="G404" s="241"/>
      <c r="H404" s="245">
        <v>1</v>
      </c>
      <c r="I404" s="246"/>
      <c r="J404" s="241"/>
      <c r="K404" s="241"/>
      <c r="L404" s="247"/>
      <c r="M404" s="248"/>
      <c r="N404" s="249"/>
      <c r="O404" s="249"/>
      <c r="P404" s="249"/>
      <c r="Q404" s="249"/>
      <c r="R404" s="249"/>
      <c r="S404" s="249"/>
      <c r="T404" s="25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1" t="s">
        <v>159</v>
      </c>
      <c r="AU404" s="251" t="s">
        <v>88</v>
      </c>
      <c r="AV404" s="13" t="s">
        <v>88</v>
      </c>
      <c r="AW404" s="13" t="s">
        <v>37</v>
      </c>
      <c r="AX404" s="13" t="s">
        <v>82</v>
      </c>
      <c r="AY404" s="251" t="s">
        <v>149</v>
      </c>
    </row>
    <row r="405" s="2" customFormat="1" ht="24" customHeight="1">
      <c r="A405" s="39"/>
      <c r="B405" s="40"/>
      <c r="C405" s="263" t="s">
        <v>702</v>
      </c>
      <c r="D405" s="263" t="s">
        <v>196</v>
      </c>
      <c r="E405" s="264" t="s">
        <v>703</v>
      </c>
      <c r="F405" s="265" t="s">
        <v>704</v>
      </c>
      <c r="G405" s="266" t="s">
        <v>187</v>
      </c>
      <c r="H405" s="267">
        <v>1</v>
      </c>
      <c r="I405" s="268"/>
      <c r="J405" s="269">
        <f>ROUND(I405*H405,2)</f>
        <v>0</v>
      </c>
      <c r="K405" s="265" t="s">
        <v>19</v>
      </c>
      <c r="L405" s="270"/>
      <c r="M405" s="271" t="s">
        <v>19</v>
      </c>
      <c r="N405" s="272" t="s">
        <v>47</v>
      </c>
      <c r="O405" s="85"/>
      <c r="P405" s="236">
        <f>O405*H405</f>
        <v>0</v>
      </c>
      <c r="Q405" s="236">
        <v>0</v>
      </c>
      <c r="R405" s="236">
        <f>Q405*H405</f>
        <v>0</v>
      </c>
      <c r="S405" s="236">
        <v>0</v>
      </c>
      <c r="T405" s="237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8" t="s">
        <v>195</v>
      </c>
      <c r="AT405" s="238" t="s">
        <v>196</v>
      </c>
      <c r="AU405" s="238" t="s">
        <v>88</v>
      </c>
      <c r="AY405" s="18" t="s">
        <v>149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8" t="s">
        <v>88</v>
      </c>
      <c r="BK405" s="239">
        <f>ROUND(I405*H405,2)</f>
        <v>0</v>
      </c>
      <c r="BL405" s="18" t="s">
        <v>157</v>
      </c>
      <c r="BM405" s="238" t="s">
        <v>705</v>
      </c>
    </row>
    <row r="406" s="2" customFormat="1" ht="24" customHeight="1">
      <c r="A406" s="39"/>
      <c r="B406" s="40"/>
      <c r="C406" s="227" t="s">
        <v>706</v>
      </c>
      <c r="D406" s="227" t="s">
        <v>152</v>
      </c>
      <c r="E406" s="228" t="s">
        <v>707</v>
      </c>
      <c r="F406" s="229" t="s">
        <v>708</v>
      </c>
      <c r="G406" s="230" t="s">
        <v>187</v>
      </c>
      <c r="H406" s="231">
        <v>2</v>
      </c>
      <c r="I406" s="232"/>
      <c r="J406" s="233">
        <f>ROUND(I406*H406,2)</f>
        <v>0</v>
      </c>
      <c r="K406" s="229" t="s">
        <v>156</v>
      </c>
      <c r="L406" s="45"/>
      <c r="M406" s="234" t="s">
        <v>19</v>
      </c>
      <c r="N406" s="235" t="s">
        <v>47</v>
      </c>
      <c r="O406" s="85"/>
      <c r="P406" s="236">
        <f>O406*H406</f>
        <v>0</v>
      </c>
      <c r="Q406" s="236">
        <v>0</v>
      </c>
      <c r="R406" s="236">
        <f>Q406*H406</f>
        <v>0</v>
      </c>
      <c r="S406" s="236">
        <v>0</v>
      </c>
      <c r="T406" s="23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8" t="s">
        <v>157</v>
      </c>
      <c r="AT406" s="238" t="s">
        <v>152</v>
      </c>
      <c r="AU406" s="238" t="s">
        <v>88</v>
      </c>
      <c r="AY406" s="18" t="s">
        <v>149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8" t="s">
        <v>88</v>
      </c>
      <c r="BK406" s="239">
        <f>ROUND(I406*H406,2)</f>
        <v>0</v>
      </c>
      <c r="BL406" s="18" t="s">
        <v>157</v>
      </c>
      <c r="BM406" s="238" t="s">
        <v>709</v>
      </c>
    </row>
    <row r="407" s="2" customFormat="1" ht="16.5" customHeight="1">
      <c r="A407" s="39"/>
      <c r="B407" s="40"/>
      <c r="C407" s="263" t="s">
        <v>710</v>
      </c>
      <c r="D407" s="263" t="s">
        <v>196</v>
      </c>
      <c r="E407" s="264" t="s">
        <v>711</v>
      </c>
      <c r="F407" s="265" t="s">
        <v>712</v>
      </c>
      <c r="G407" s="266" t="s">
        <v>187</v>
      </c>
      <c r="H407" s="267">
        <v>2</v>
      </c>
      <c r="I407" s="268"/>
      <c r="J407" s="269">
        <f>ROUND(I407*H407,2)</f>
        <v>0</v>
      </c>
      <c r="K407" s="265" t="s">
        <v>19</v>
      </c>
      <c r="L407" s="270"/>
      <c r="M407" s="271" t="s">
        <v>19</v>
      </c>
      <c r="N407" s="272" t="s">
        <v>47</v>
      </c>
      <c r="O407" s="85"/>
      <c r="P407" s="236">
        <f>O407*H407</f>
        <v>0</v>
      </c>
      <c r="Q407" s="236">
        <v>0</v>
      </c>
      <c r="R407" s="236">
        <f>Q407*H407</f>
        <v>0</v>
      </c>
      <c r="S407" s="236">
        <v>0</v>
      </c>
      <c r="T407" s="23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8" t="s">
        <v>195</v>
      </c>
      <c r="AT407" s="238" t="s">
        <v>196</v>
      </c>
      <c r="AU407" s="238" t="s">
        <v>88</v>
      </c>
      <c r="AY407" s="18" t="s">
        <v>149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8" t="s">
        <v>88</v>
      </c>
      <c r="BK407" s="239">
        <f>ROUND(I407*H407,2)</f>
        <v>0</v>
      </c>
      <c r="BL407" s="18" t="s">
        <v>157</v>
      </c>
      <c r="BM407" s="238" t="s">
        <v>713</v>
      </c>
    </row>
    <row r="408" s="2" customFormat="1" ht="36" customHeight="1">
      <c r="A408" s="39"/>
      <c r="B408" s="40"/>
      <c r="C408" s="227" t="s">
        <v>714</v>
      </c>
      <c r="D408" s="227" t="s">
        <v>152</v>
      </c>
      <c r="E408" s="228" t="s">
        <v>715</v>
      </c>
      <c r="F408" s="229" t="s">
        <v>716</v>
      </c>
      <c r="G408" s="230" t="s">
        <v>187</v>
      </c>
      <c r="H408" s="231">
        <v>7</v>
      </c>
      <c r="I408" s="232"/>
      <c r="J408" s="233">
        <f>ROUND(I408*H408,2)</f>
        <v>0</v>
      </c>
      <c r="K408" s="229" t="s">
        <v>156</v>
      </c>
      <c r="L408" s="45"/>
      <c r="M408" s="234" t="s">
        <v>19</v>
      </c>
      <c r="N408" s="235" t="s">
        <v>47</v>
      </c>
      <c r="O408" s="85"/>
      <c r="P408" s="236">
        <f>O408*H408</f>
        <v>0</v>
      </c>
      <c r="Q408" s="236">
        <v>0.00046999999999999999</v>
      </c>
      <c r="R408" s="236">
        <f>Q408*H408</f>
        <v>0.00329</v>
      </c>
      <c r="S408" s="236">
        <v>0</v>
      </c>
      <c r="T408" s="23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8" t="s">
        <v>157</v>
      </c>
      <c r="AT408" s="238" t="s">
        <v>152</v>
      </c>
      <c r="AU408" s="238" t="s">
        <v>88</v>
      </c>
      <c r="AY408" s="18" t="s">
        <v>149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8" t="s">
        <v>88</v>
      </c>
      <c r="BK408" s="239">
        <f>ROUND(I408*H408,2)</f>
        <v>0</v>
      </c>
      <c r="BL408" s="18" t="s">
        <v>157</v>
      </c>
      <c r="BM408" s="238" t="s">
        <v>717</v>
      </c>
    </row>
    <row r="409" s="13" customFormat="1">
      <c r="A409" s="13"/>
      <c r="B409" s="240"/>
      <c r="C409" s="241"/>
      <c r="D409" s="242" t="s">
        <v>159</v>
      </c>
      <c r="E409" s="243" t="s">
        <v>19</v>
      </c>
      <c r="F409" s="244" t="s">
        <v>686</v>
      </c>
      <c r="G409" s="241"/>
      <c r="H409" s="245">
        <v>3</v>
      </c>
      <c r="I409" s="246"/>
      <c r="J409" s="241"/>
      <c r="K409" s="241"/>
      <c r="L409" s="247"/>
      <c r="M409" s="248"/>
      <c r="N409" s="249"/>
      <c r="O409" s="249"/>
      <c r="P409" s="249"/>
      <c r="Q409" s="249"/>
      <c r="R409" s="249"/>
      <c r="S409" s="249"/>
      <c r="T409" s="25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1" t="s">
        <v>159</v>
      </c>
      <c r="AU409" s="251" t="s">
        <v>88</v>
      </c>
      <c r="AV409" s="13" t="s">
        <v>88</v>
      </c>
      <c r="AW409" s="13" t="s">
        <v>37</v>
      </c>
      <c r="AX409" s="13" t="s">
        <v>75</v>
      </c>
      <c r="AY409" s="251" t="s">
        <v>149</v>
      </c>
    </row>
    <row r="410" s="13" customFormat="1">
      <c r="A410" s="13"/>
      <c r="B410" s="240"/>
      <c r="C410" s="241"/>
      <c r="D410" s="242" t="s">
        <v>159</v>
      </c>
      <c r="E410" s="243" t="s">
        <v>19</v>
      </c>
      <c r="F410" s="244" t="s">
        <v>687</v>
      </c>
      <c r="G410" s="241"/>
      <c r="H410" s="245">
        <v>1</v>
      </c>
      <c r="I410" s="246"/>
      <c r="J410" s="241"/>
      <c r="K410" s="241"/>
      <c r="L410" s="247"/>
      <c r="M410" s="248"/>
      <c r="N410" s="249"/>
      <c r="O410" s="249"/>
      <c r="P410" s="249"/>
      <c r="Q410" s="249"/>
      <c r="R410" s="249"/>
      <c r="S410" s="249"/>
      <c r="T410" s="25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1" t="s">
        <v>159</v>
      </c>
      <c r="AU410" s="251" t="s">
        <v>88</v>
      </c>
      <c r="AV410" s="13" t="s">
        <v>88</v>
      </c>
      <c r="AW410" s="13" t="s">
        <v>37</v>
      </c>
      <c r="AX410" s="13" t="s">
        <v>75</v>
      </c>
      <c r="AY410" s="251" t="s">
        <v>149</v>
      </c>
    </row>
    <row r="411" s="13" customFormat="1">
      <c r="A411" s="13"/>
      <c r="B411" s="240"/>
      <c r="C411" s="241"/>
      <c r="D411" s="242" t="s">
        <v>159</v>
      </c>
      <c r="E411" s="243" t="s">
        <v>19</v>
      </c>
      <c r="F411" s="244" t="s">
        <v>688</v>
      </c>
      <c r="G411" s="241"/>
      <c r="H411" s="245">
        <v>2</v>
      </c>
      <c r="I411" s="246"/>
      <c r="J411" s="241"/>
      <c r="K411" s="241"/>
      <c r="L411" s="247"/>
      <c r="M411" s="248"/>
      <c r="N411" s="249"/>
      <c r="O411" s="249"/>
      <c r="P411" s="249"/>
      <c r="Q411" s="249"/>
      <c r="R411" s="249"/>
      <c r="S411" s="249"/>
      <c r="T411" s="25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1" t="s">
        <v>159</v>
      </c>
      <c r="AU411" s="251" t="s">
        <v>88</v>
      </c>
      <c r="AV411" s="13" t="s">
        <v>88</v>
      </c>
      <c r="AW411" s="13" t="s">
        <v>37</v>
      </c>
      <c r="AX411" s="13" t="s">
        <v>75</v>
      </c>
      <c r="AY411" s="251" t="s">
        <v>149</v>
      </c>
    </row>
    <row r="412" s="13" customFormat="1">
      <c r="A412" s="13"/>
      <c r="B412" s="240"/>
      <c r="C412" s="241"/>
      <c r="D412" s="242" t="s">
        <v>159</v>
      </c>
      <c r="E412" s="243" t="s">
        <v>19</v>
      </c>
      <c r="F412" s="244" t="s">
        <v>701</v>
      </c>
      <c r="G412" s="241"/>
      <c r="H412" s="245">
        <v>1</v>
      </c>
      <c r="I412" s="246"/>
      <c r="J412" s="241"/>
      <c r="K412" s="241"/>
      <c r="L412" s="247"/>
      <c r="M412" s="248"/>
      <c r="N412" s="249"/>
      <c r="O412" s="249"/>
      <c r="P412" s="249"/>
      <c r="Q412" s="249"/>
      <c r="R412" s="249"/>
      <c r="S412" s="249"/>
      <c r="T412" s="25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1" t="s">
        <v>159</v>
      </c>
      <c r="AU412" s="251" t="s">
        <v>88</v>
      </c>
      <c r="AV412" s="13" t="s">
        <v>88</v>
      </c>
      <c r="AW412" s="13" t="s">
        <v>37</v>
      </c>
      <c r="AX412" s="13" t="s">
        <v>75</v>
      </c>
      <c r="AY412" s="251" t="s">
        <v>149</v>
      </c>
    </row>
    <row r="413" s="14" customFormat="1">
      <c r="A413" s="14"/>
      <c r="B413" s="252"/>
      <c r="C413" s="253"/>
      <c r="D413" s="242" t="s">
        <v>159</v>
      </c>
      <c r="E413" s="254" t="s">
        <v>19</v>
      </c>
      <c r="F413" s="255" t="s">
        <v>163</v>
      </c>
      <c r="G413" s="253"/>
      <c r="H413" s="256">
        <v>7</v>
      </c>
      <c r="I413" s="257"/>
      <c r="J413" s="253"/>
      <c r="K413" s="253"/>
      <c r="L413" s="258"/>
      <c r="M413" s="259"/>
      <c r="N413" s="260"/>
      <c r="O413" s="260"/>
      <c r="P413" s="260"/>
      <c r="Q413" s="260"/>
      <c r="R413" s="260"/>
      <c r="S413" s="260"/>
      <c r="T413" s="26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2" t="s">
        <v>159</v>
      </c>
      <c r="AU413" s="262" t="s">
        <v>88</v>
      </c>
      <c r="AV413" s="14" t="s">
        <v>157</v>
      </c>
      <c r="AW413" s="14" t="s">
        <v>37</v>
      </c>
      <c r="AX413" s="14" t="s">
        <v>82</v>
      </c>
      <c r="AY413" s="262" t="s">
        <v>149</v>
      </c>
    </row>
    <row r="414" s="2" customFormat="1" ht="36" customHeight="1">
      <c r="A414" s="39"/>
      <c r="B414" s="40"/>
      <c r="C414" s="263" t="s">
        <v>85</v>
      </c>
      <c r="D414" s="263" t="s">
        <v>196</v>
      </c>
      <c r="E414" s="264" t="s">
        <v>718</v>
      </c>
      <c r="F414" s="265" t="s">
        <v>719</v>
      </c>
      <c r="G414" s="266" t="s">
        <v>187</v>
      </c>
      <c r="H414" s="267">
        <v>7</v>
      </c>
      <c r="I414" s="268"/>
      <c r="J414" s="269">
        <f>ROUND(I414*H414,2)</f>
        <v>0</v>
      </c>
      <c r="K414" s="265" t="s">
        <v>19</v>
      </c>
      <c r="L414" s="270"/>
      <c r="M414" s="271" t="s">
        <v>19</v>
      </c>
      <c r="N414" s="272" t="s">
        <v>47</v>
      </c>
      <c r="O414" s="85"/>
      <c r="P414" s="236">
        <f>O414*H414</f>
        <v>0</v>
      </c>
      <c r="Q414" s="236">
        <v>0</v>
      </c>
      <c r="R414" s="236">
        <f>Q414*H414</f>
        <v>0</v>
      </c>
      <c r="S414" s="236">
        <v>0</v>
      </c>
      <c r="T414" s="23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8" t="s">
        <v>195</v>
      </c>
      <c r="AT414" s="238" t="s">
        <v>196</v>
      </c>
      <c r="AU414" s="238" t="s">
        <v>88</v>
      </c>
      <c r="AY414" s="18" t="s">
        <v>149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8" t="s">
        <v>88</v>
      </c>
      <c r="BK414" s="239">
        <f>ROUND(I414*H414,2)</f>
        <v>0</v>
      </c>
      <c r="BL414" s="18" t="s">
        <v>157</v>
      </c>
      <c r="BM414" s="238" t="s">
        <v>720</v>
      </c>
    </row>
    <row r="415" s="2" customFormat="1" ht="48" customHeight="1">
      <c r="A415" s="39"/>
      <c r="B415" s="40"/>
      <c r="C415" s="227" t="s">
        <v>721</v>
      </c>
      <c r="D415" s="227" t="s">
        <v>152</v>
      </c>
      <c r="E415" s="228" t="s">
        <v>722</v>
      </c>
      <c r="F415" s="229" t="s">
        <v>723</v>
      </c>
      <c r="G415" s="230" t="s">
        <v>187</v>
      </c>
      <c r="H415" s="231">
        <v>7</v>
      </c>
      <c r="I415" s="232"/>
      <c r="J415" s="233">
        <f>ROUND(I415*H415,2)</f>
        <v>0</v>
      </c>
      <c r="K415" s="229" t="s">
        <v>156</v>
      </c>
      <c r="L415" s="45"/>
      <c r="M415" s="234" t="s">
        <v>19</v>
      </c>
      <c r="N415" s="235" t="s">
        <v>47</v>
      </c>
      <c r="O415" s="85"/>
      <c r="P415" s="236">
        <f>O415*H415</f>
        <v>0</v>
      </c>
      <c r="Q415" s="236">
        <v>0</v>
      </c>
      <c r="R415" s="236">
        <f>Q415*H415</f>
        <v>0</v>
      </c>
      <c r="S415" s="236">
        <v>0.024</v>
      </c>
      <c r="T415" s="237">
        <f>S415*H415</f>
        <v>0.16800000000000001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8" t="s">
        <v>157</v>
      </c>
      <c r="AT415" s="238" t="s">
        <v>152</v>
      </c>
      <c r="AU415" s="238" t="s">
        <v>88</v>
      </c>
      <c r="AY415" s="18" t="s">
        <v>149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8" t="s">
        <v>88</v>
      </c>
      <c r="BK415" s="239">
        <f>ROUND(I415*H415,2)</f>
        <v>0</v>
      </c>
      <c r="BL415" s="18" t="s">
        <v>157</v>
      </c>
      <c r="BM415" s="238" t="s">
        <v>724</v>
      </c>
    </row>
    <row r="416" s="2" customFormat="1" ht="24" customHeight="1">
      <c r="A416" s="39"/>
      <c r="B416" s="40"/>
      <c r="C416" s="227" t="s">
        <v>725</v>
      </c>
      <c r="D416" s="227" t="s">
        <v>152</v>
      </c>
      <c r="E416" s="228" t="s">
        <v>726</v>
      </c>
      <c r="F416" s="229" t="s">
        <v>727</v>
      </c>
      <c r="G416" s="230" t="s">
        <v>187</v>
      </c>
      <c r="H416" s="231">
        <v>1</v>
      </c>
      <c r="I416" s="232"/>
      <c r="J416" s="233">
        <f>ROUND(I416*H416,2)</f>
        <v>0</v>
      </c>
      <c r="K416" s="229" t="s">
        <v>19</v>
      </c>
      <c r="L416" s="45"/>
      <c r="M416" s="234" t="s">
        <v>19</v>
      </c>
      <c r="N416" s="235" t="s">
        <v>47</v>
      </c>
      <c r="O416" s="85"/>
      <c r="P416" s="236">
        <f>O416*H416</f>
        <v>0</v>
      </c>
      <c r="Q416" s="236">
        <v>0</v>
      </c>
      <c r="R416" s="236">
        <f>Q416*H416</f>
        <v>0</v>
      </c>
      <c r="S416" s="236">
        <v>0</v>
      </c>
      <c r="T416" s="23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8" t="s">
        <v>157</v>
      </c>
      <c r="AT416" s="238" t="s">
        <v>152</v>
      </c>
      <c r="AU416" s="238" t="s">
        <v>88</v>
      </c>
      <c r="AY416" s="18" t="s">
        <v>149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8" t="s">
        <v>88</v>
      </c>
      <c r="BK416" s="239">
        <f>ROUND(I416*H416,2)</f>
        <v>0</v>
      </c>
      <c r="BL416" s="18" t="s">
        <v>157</v>
      </c>
      <c r="BM416" s="238" t="s">
        <v>728</v>
      </c>
    </row>
    <row r="417" s="2" customFormat="1" ht="36" customHeight="1">
      <c r="A417" s="39"/>
      <c r="B417" s="40"/>
      <c r="C417" s="227" t="s">
        <v>729</v>
      </c>
      <c r="D417" s="227" t="s">
        <v>152</v>
      </c>
      <c r="E417" s="228" t="s">
        <v>730</v>
      </c>
      <c r="F417" s="229" t="s">
        <v>731</v>
      </c>
      <c r="G417" s="230" t="s">
        <v>175</v>
      </c>
      <c r="H417" s="231">
        <v>0.56999999999999995</v>
      </c>
      <c r="I417" s="232"/>
      <c r="J417" s="233">
        <f>ROUND(I417*H417,2)</f>
        <v>0</v>
      </c>
      <c r="K417" s="229" t="s">
        <v>156</v>
      </c>
      <c r="L417" s="45"/>
      <c r="M417" s="234" t="s">
        <v>19</v>
      </c>
      <c r="N417" s="235" t="s">
        <v>47</v>
      </c>
      <c r="O417" s="85"/>
      <c r="P417" s="236">
        <f>O417*H417</f>
        <v>0</v>
      </c>
      <c r="Q417" s="236">
        <v>0</v>
      </c>
      <c r="R417" s="236">
        <f>Q417*H417</f>
        <v>0</v>
      </c>
      <c r="S417" s="236">
        <v>0</v>
      </c>
      <c r="T417" s="237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8" t="s">
        <v>157</v>
      </c>
      <c r="AT417" s="238" t="s">
        <v>152</v>
      </c>
      <c r="AU417" s="238" t="s">
        <v>88</v>
      </c>
      <c r="AY417" s="18" t="s">
        <v>149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8" t="s">
        <v>88</v>
      </c>
      <c r="BK417" s="239">
        <f>ROUND(I417*H417,2)</f>
        <v>0</v>
      </c>
      <c r="BL417" s="18" t="s">
        <v>157</v>
      </c>
      <c r="BM417" s="238" t="s">
        <v>732</v>
      </c>
    </row>
    <row r="418" s="12" customFormat="1" ht="22.8" customHeight="1">
      <c r="A418" s="12"/>
      <c r="B418" s="211"/>
      <c r="C418" s="212"/>
      <c r="D418" s="213" t="s">
        <v>74</v>
      </c>
      <c r="E418" s="225" t="s">
        <v>733</v>
      </c>
      <c r="F418" s="225" t="s">
        <v>734</v>
      </c>
      <c r="G418" s="212"/>
      <c r="H418" s="212"/>
      <c r="I418" s="215"/>
      <c r="J418" s="226">
        <f>BK418</f>
        <v>0</v>
      </c>
      <c r="K418" s="212"/>
      <c r="L418" s="217"/>
      <c r="M418" s="218"/>
      <c r="N418" s="219"/>
      <c r="O418" s="219"/>
      <c r="P418" s="220">
        <f>SUM(P419:P456)</f>
        <v>0</v>
      </c>
      <c r="Q418" s="219"/>
      <c r="R418" s="220">
        <f>SUM(R419:R456)</f>
        <v>0.20155880000000001</v>
      </c>
      <c r="S418" s="219"/>
      <c r="T418" s="221">
        <f>SUM(T419:T456)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22" t="s">
        <v>82</v>
      </c>
      <c r="AT418" s="223" t="s">
        <v>74</v>
      </c>
      <c r="AU418" s="223" t="s">
        <v>82</v>
      </c>
      <c r="AY418" s="222" t="s">
        <v>149</v>
      </c>
      <c r="BK418" s="224">
        <f>SUM(BK419:BK456)</f>
        <v>0</v>
      </c>
    </row>
    <row r="419" s="2" customFormat="1" ht="24" customHeight="1">
      <c r="A419" s="39"/>
      <c r="B419" s="40"/>
      <c r="C419" s="227" t="s">
        <v>735</v>
      </c>
      <c r="D419" s="227" t="s">
        <v>152</v>
      </c>
      <c r="E419" s="228" t="s">
        <v>736</v>
      </c>
      <c r="F419" s="229" t="s">
        <v>737</v>
      </c>
      <c r="G419" s="230" t="s">
        <v>166</v>
      </c>
      <c r="H419" s="231">
        <v>28.628</v>
      </c>
      <c r="I419" s="232"/>
      <c r="J419" s="233">
        <f>ROUND(I419*H419,2)</f>
        <v>0</v>
      </c>
      <c r="K419" s="229" t="s">
        <v>156</v>
      </c>
      <c r="L419" s="45"/>
      <c r="M419" s="234" t="s">
        <v>19</v>
      </c>
      <c r="N419" s="235" t="s">
        <v>47</v>
      </c>
      <c r="O419" s="85"/>
      <c r="P419" s="236">
        <f>O419*H419</f>
        <v>0</v>
      </c>
      <c r="Q419" s="236">
        <v>0</v>
      </c>
      <c r="R419" s="236">
        <f>Q419*H419</f>
        <v>0</v>
      </c>
      <c r="S419" s="236">
        <v>0</v>
      </c>
      <c r="T419" s="23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8" t="s">
        <v>157</v>
      </c>
      <c r="AT419" s="238" t="s">
        <v>152</v>
      </c>
      <c r="AU419" s="238" t="s">
        <v>88</v>
      </c>
      <c r="AY419" s="18" t="s">
        <v>149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8" t="s">
        <v>88</v>
      </c>
      <c r="BK419" s="239">
        <f>ROUND(I419*H419,2)</f>
        <v>0</v>
      </c>
      <c r="BL419" s="18" t="s">
        <v>157</v>
      </c>
      <c r="BM419" s="238" t="s">
        <v>738</v>
      </c>
    </row>
    <row r="420" s="2" customFormat="1" ht="24" customHeight="1">
      <c r="A420" s="39"/>
      <c r="B420" s="40"/>
      <c r="C420" s="227" t="s">
        <v>739</v>
      </c>
      <c r="D420" s="227" t="s">
        <v>152</v>
      </c>
      <c r="E420" s="228" t="s">
        <v>740</v>
      </c>
      <c r="F420" s="229" t="s">
        <v>741</v>
      </c>
      <c r="G420" s="230" t="s">
        <v>166</v>
      </c>
      <c r="H420" s="231">
        <v>28.628</v>
      </c>
      <c r="I420" s="232"/>
      <c r="J420" s="233">
        <f>ROUND(I420*H420,2)</f>
        <v>0</v>
      </c>
      <c r="K420" s="229" t="s">
        <v>156</v>
      </c>
      <c r="L420" s="45"/>
      <c r="M420" s="234" t="s">
        <v>19</v>
      </c>
      <c r="N420" s="235" t="s">
        <v>47</v>
      </c>
      <c r="O420" s="85"/>
      <c r="P420" s="236">
        <f>O420*H420</f>
        <v>0</v>
      </c>
      <c r="Q420" s="236">
        <v>0.00029999999999999997</v>
      </c>
      <c r="R420" s="236">
        <f>Q420*H420</f>
        <v>0.0085883999999999995</v>
      </c>
      <c r="S420" s="236">
        <v>0</v>
      </c>
      <c r="T420" s="237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8" t="s">
        <v>157</v>
      </c>
      <c r="AT420" s="238" t="s">
        <v>152</v>
      </c>
      <c r="AU420" s="238" t="s">
        <v>88</v>
      </c>
      <c r="AY420" s="18" t="s">
        <v>149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8" t="s">
        <v>88</v>
      </c>
      <c r="BK420" s="239">
        <f>ROUND(I420*H420,2)</f>
        <v>0</v>
      </c>
      <c r="BL420" s="18" t="s">
        <v>157</v>
      </c>
      <c r="BM420" s="238" t="s">
        <v>742</v>
      </c>
    </row>
    <row r="421" s="2" customFormat="1" ht="24" customHeight="1">
      <c r="A421" s="39"/>
      <c r="B421" s="40"/>
      <c r="C421" s="227" t="s">
        <v>743</v>
      </c>
      <c r="D421" s="227" t="s">
        <v>152</v>
      </c>
      <c r="E421" s="228" t="s">
        <v>744</v>
      </c>
      <c r="F421" s="229" t="s">
        <v>745</v>
      </c>
      <c r="G421" s="230" t="s">
        <v>346</v>
      </c>
      <c r="H421" s="231">
        <v>29.899999999999999</v>
      </c>
      <c r="I421" s="232"/>
      <c r="J421" s="233">
        <f>ROUND(I421*H421,2)</f>
        <v>0</v>
      </c>
      <c r="K421" s="229" t="s">
        <v>156</v>
      </c>
      <c r="L421" s="45"/>
      <c r="M421" s="234" t="s">
        <v>19</v>
      </c>
      <c r="N421" s="235" t="s">
        <v>47</v>
      </c>
      <c r="O421" s="85"/>
      <c r="P421" s="236">
        <f>O421*H421</f>
        <v>0</v>
      </c>
      <c r="Q421" s="236">
        <v>0.00058</v>
      </c>
      <c r="R421" s="236">
        <f>Q421*H421</f>
        <v>0.017342</v>
      </c>
      <c r="S421" s="236">
        <v>0</v>
      </c>
      <c r="T421" s="23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8" t="s">
        <v>157</v>
      </c>
      <c r="AT421" s="238" t="s">
        <v>152</v>
      </c>
      <c r="AU421" s="238" t="s">
        <v>88</v>
      </c>
      <c r="AY421" s="18" t="s">
        <v>149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8" t="s">
        <v>88</v>
      </c>
      <c r="BK421" s="239">
        <f>ROUND(I421*H421,2)</f>
        <v>0</v>
      </c>
      <c r="BL421" s="18" t="s">
        <v>157</v>
      </c>
      <c r="BM421" s="238" t="s">
        <v>746</v>
      </c>
    </row>
    <row r="422" s="2" customFormat="1" ht="16.5" customHeight="1">
      <c r="A422" s="39"/>
      <c r="B422" s="40"/>
      <c r="C422" s="263" t="s">
        <v>747</v>
      </c>
      <c r="D422" s="263" t="s">
        <v>196</v>
      </c>
      <c r="E422" s="264" t="s">
        <v>748</v>
      </c>
      <c r="F422" s="265" t="s">
        <v>749</v>
      </c>
      <c r="G422" s="266" t="s">
        <v>187</v>
      </c>
      <c r="H422" s="267">
        <v>112.11</v>
      </c>
      <c r="I422" s="268"/>
      <c r="J422" s="269">
        <f>ROUND(I422*H422,2)</f>
        <v>0</v>
      </c>
      <c r="K422" s="265" t="s">
        <v>19</v>
      </c>
      <c r="L422" s="270"/>
      <c r="M422" s="271" t="s">
        <v>19</v>
      </c>
      <c r="N422" s="272" t="s">
        <v>47</v>
      </c>
      <c r="O422" s="85"/>
      <c r="P422" s="236">
        <f>O422*H422</f>
        <v>0</v>
      </c>
      <c r="Q422" s="236">
        <v>0</v>
      </c>
      <c r="R422" s="236">
        <f>Q422*H422</f>
        <v>0</v>
      </c>
      <c r="S422" s="236">
        <v>0</v>
      </c>
      <c r="T422" s="23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8" t="s">
        <v>195</v>
      </c>
      <c r="AT422" s="238" t="s">
        <v>196</v>
      </c>
      <c r="AU422" s="238" t="s">
        <v>88</v>
      </c>
      <c r="AY422" s="18" t="s">
        <v>149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8" t="s">
        <v>88</v>
      </c>
      <c r="BK422" s="239">
        <f>ROUND(I422*H422,2)</f>
        <v>0</v>
      </c>
      <c r="BL422" s="18" t="s">
        <v>157</v>
      </c>
      <c r="BM422" s="238" t="s">
        <v>750</v>
      </c>
    </row>
    <row r="423" s="2" customFormat="1" ht="36" customHeight="1">
      <c r="A423" s="39"/>
      <c r="B423" s="40"/>
      <c r="C423" s="227" t="s">
        <v>751</v>
      </c>
      <c r="D423" s="227" t="s">
        <v>152</v>
      </c>
      <c r="E423" s="228" t="s">
        <v>752</v>
      </c>
      <c r="F423" s="229" t="s">
        <v>753</v>
      </c>
      <c r="G423" s="230" t="s">
        <v>166</v>
      </c>
      <c r="H423" s="231">
        <v>28.628</v>
      </c>
      <c r="I423" s="232"/>
      <c r="J423" s="233">
        <f>ROUND(I423*H423,2)</f>
        <v>0</v>
      </c>
      <c r="K423" s="229" t="s">
        <v>156</v>
      </c>
      <c r="L423" s="45"/>
      <c r="M423" s="234" t="s">
        <v>19</v>
      </c>
      <c r="N423" s="235" t="s">
        <v>47</v>
      </c>
      <c r="O423" s="85"/>
      <c r="P423" s="236">
        <f>O423*H423</f>
        <v>0</v>
      </c>
      <c r="Q423" s="236">
        <v>0.0054000000000000003</v>
      </c>
      <c r="R423" s="236">
        <f>Q423*H423</f>
        <v>0.15459120000000001</v>
      </c>
      <c r="S423" s="236">
        <v>0</v>
      </c>
      <c r="T423" s="237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8" t="s">
        <v>157</v>
      </c>
      <c r="AT423" s="238" t="s">
        <v>152</v>
      </c>
      <c r="AU423" s="238" t="s">
        <v>88</v>
      </c>
      <c r="AY423" s="18" t="s">
        <v>149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8" t="s">
        <v>88</v>
      </c>
      <c r="BK423" s="239">
        <f>ROUND(I423*H423,2)</f>
        <v>0</v>
      </c>
      <c r="BL423" s="18" t="s">
        <v>157</v>
      </c>
      <c r="BM423" s="238" t="s">
        <v>754</v>
      </c>
    </row>
    <row r="424" s="13" customFormat="1">
      <c r="A424" s="13"/>
      <c r="B424" s="240"/>
      <c r="C424" s="241"/>
      <c r="D424" s="242" t="s">
        <v>159</v>
      </c>
      <c r="E424" s="243" t="s">
        <v>19</v>
      </c>
      <c r="F424" s="244" t="s">
        <v>613</v>
      </c>
      <c r="G424" s="241"/>
      <c r="H424" s="245">
        <v>5.3700000000000001</v>
      </c>
      <c r="I424" s="246"/>
      <c r="J424" s="241"/>
      <c r="K424" s="241"/>
      <c r="L424" s="247"/>
      <c r="M424" s="248"/>
      <c r="N424" s="249"/>
      <c r="O424" s="249"/>
      <c r="P424" s="249"/>
      <c r="Q424" s="249"/>
      <c r="R424" s="249"/>
      <c r="S424" s="249"/>
      <c r="T424" s="25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1" t="s">
        <v>159</v>
      </c>
      <c r="AU424" s="251" t="s">
        <v>88</v>
      </c>
      <c r="AV424" s="13" t="s">
        <v>88</v>
      </c>
      <c r="AW424" s="13" t="s">
        <v>37</v>
      </c>
      <c r="AX424" s="13" t="s">
        <v>75</v>
      </c>
      <c r="AY424" s="251" t="s">
        <v>149</v>
      </c>
    </row>
    <row r="425" s="13" customFormat="1">
      <c r="A425" s="13"/>
      <c r="B425" s="240"/>
      <c r="C425" s="241"/>
      <c r="D425" s="242" t="s">
        <v>159</v>
      </c>
      <c r="E425" s="243" t="s">
        <v>19</v>
      </c>
      <c r="F425" s="244" t="s">
        <v>755</v>
      </c>
      <c r="G425" s="241"/>
      <c r="H425" s="245">
        <v>6.2080000000000002</v>
      </c>
      <c r="I425" s="246"/>
      <c r="J425" s="241"/>
      <c r="K425" s="241"/>
      <c r="L425" s="247"/>
      <c r="M425" s="248"/>
      <c r="N425" s="249"/>
      <c r="O425" s="249"/>
      <c r="P425" s="249"/>
      <c r="Q425" s="249"/>
      <c r="R425" s="249"/>
      <c r="S425" s="249"/>
      <c r="T425" s="25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1" t="s">
        <v>159</v>
      </c>
      <c r="AU425" s="251" t="s">
        <v>88</v>
      </c>
      <c r="AV425" s="13" t="s">
        <v>88</v>
      </c>
      <c r="AW425" s="13" t="s">
        <v>37</v>
      </c>
      <c r="AX425" s="13" t="s">
        <v>75</v>
      </c>
      <c r="AY425" s="251" t="s">
        <v>149</v>
      </c>
    </row>
    <row r="426" s="13" customFormat="1">
      <c r="A426" s="13"/>
      <c r="B426" s="240"/>
      <c r="C426" s="241"/>
      <c r="D426" s="242" t="s">
        <v>159</v>
      </c>
      <c r="E426" s="243" t="s">
        <v>19</v>
      </c>
      <c r="F426" s="244" t="s">
        <v>624</v>
      </c>
      <c r="G426" s="241"/>
      <c r="H426" s="245">
        <v>6.6900000000000004</v>
      </c>
      <c r="I426" s="246"/>
      <c r="J426" s="241"/>
      <c r="K426" s="241"/>
      <c r="L426" s="247"/>
      <c r="M426" s="248"/>
      <c r="N426" s="249"/>
      <c r="O426" s="249"/>
      <c r="P426" s="249"/>
      <c r="Q426" s="249"/>
      <c r="R426" s="249"/>
      <c r="S426" s="249"/>
      <c r="T426" s="25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1" t="s">
        <v>159</v>
      </c>
      <c r="AU426" s="251" t="s">
        <v>88</v>
      </c>
      <c r="AV426" s="13" t="s">
        <v>88</v>
      </c>
      <c r="AW426" s="13" t="s">
        <v>37</v>
      </c>
      <c r="AX426" s="13" t="s">
        <v>75</v>
      </c>
      <c r="AY426" s="251" t="s">
        <v>149</v>
      </c>
    </row>
    <row r="427" s="13" customFormat="1">
      <c r="A427" s="13"/>
      <c r="B427" s="240"/>
      <c r="C427" s="241"/>
      <c r="D427" s="242" t="s">
        <v>159</v>
      </c>
      <c r="E427" s="243" t="s">
        <v>19</v>
      </c>
      <c r="F427" s="244" t="s">
        <v>625</v>
      </c>
      <c r="G427" s="241"/>
      <c r="H427" s="245">
        <v>1.51</v>
      </c>
      <c r="I427" s="246"/>
      <c r="J427" s="241"/>
      <c r="K427" s="241"/>
      <c r="L427" s="247"/>
      <c r="M427" s="248"/>
      <c r="N427" s="249"/>
      <c r="O427" s="249"/>
      <c r="P427" s="249"/>
      <c r="Q427" s="249"/>
      <c r="R427" s="249"/>
      <c r="S427" s="249"/>
      <c r="T427" s="25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1" t="s">
        <v>159</v>
      </c>
      <c r="AU427" s="251" t="s">
        <v>88</v>
      </c>
      <c r="AV427" s="13" t="s">
        <v>88</v>
      </c>
      <c r="AW427" s="13" t="s">
        <v>37</v>
      </c>
      <c r="AX427" s="13" t="s">
        <v>75</v>
      </c>
      <c r="AY427" s="251" t="s">
        <v>149</v>
      </c>
    </row>
    <row r="428" s="13" customFormat="1">
      <c r="A428" s="13"/>
      <c r="B428" s="240"/>
      <c r="C428" s="241"/>
      <c r="D428" s="242" t="s">
        <v>159</v>
      </c>
      <c r="E428" s="243" t="s">
        <v>19</v>
      </c>
      <c r="F428" s="244" t="s">
        <v>616</v>
      </c>
      <c r="G428" s="241"/>
      <c r="H428" s="245">
        <v>4.25</v>
      </c>
      <c r="I428" s="246"/>
      <c r="J428" s="241"/>
      <c r="K428" s="241"/>
      <c r="L428" s="247"/>
      <c r="M428" s="248"/>
      <c r="N428" s="249"/>
      <c r="O428" s="249"/>
      <c r="P428" s="249"/>
      <c r="Q428" s="249"/>
      <c r="R428" s="249"/>
      <c r="S428" s="249"/>
      <c r="T428" s="25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1" t="s">
        <v>159</v>
      </c>
      <c r="AU428" s="251" t="s">
        <v>88</v>
      </c>
      <c r="AV428" s="13" t="s">
        <v>88</v>
      </c>
      <c r="AW428" s="13" t="s">
        <v>37</v>
      </c>
      <c r="AX428" s="13" t="s">
        <v>75</v>
      </c>
      <c r="AY428" s="251" t="s">
        <v>149</v>
      </c>
    </row>
    <row r="429" s="13" customFormat="1">
      <c r="A429" s="13"/>
      <c r="B429" s="240"/>
      <c r="C429" s="241"/>
      <c r="D429" s="242" t="s">
        <v>159</v>
      </c>
      <c r="E429" s="243" t="s">
        <v>19</v>
      </c>
      <c r="F429" s="244" t="s">
        <v>617</v>
      </c>
      <c r="G429" s="241"/>
      <c r="H429" s="245">
        <v>4.5999999999999996</v>
      </c>
      <c r="I429" s="246"/>
      <c r="J429" s="241"/>
      <c r="K429" s="241"/>
      <c r="L429" s="247"/>
      <c r="M429" s="248"/>
      <c r="N429" s="249"/>
      <c r="O429" s="249"/>
      <c r="P429" s="249"/>
      <c r="Q429" s="249"/>
      <c r="R429" s="249"/>
      <c r="S429" s="249"/>
      <c r="T429" s="25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1" t="s">
        <v>159</v>
      </c>
      <c r="AU429" s="251" t="s">
        <v>88</v>
      </c>
      <c r="AV429" s="13" t="s">
        <v>88</v>
      </c>
      <c r="AW429" s="13" t="s">
        <v>37</v>
      </c>
      <c r="AX429" s="13" t="s">
        <v>75</v>
      </c>
      <c r="AY429" s="251" t="s">
        <v>149</v>
      </c>
    </row>
    <row r="430" s="14" customFormat="1">
      <c r="A430" s="14"/>
      <c r="B430" s="252"/>
      <c r="C430" s="253"/>
      <c r="D430" s="242" t="s">
        <v>159</v>
      </c>
      <c r="E430" s="254" t="s">
        <v>19</v>
      </c>
      <c r="F430" s="255" t="s">
        <v>163</v>
      </c>
      <c r="G430" s="253"/>
      <c r="H430" s="256">
        <v>28.628</v>
      </c>
      <c r="I430" s="257"/>
      <c r="J430" s="253"/>
      <c r="K430" s="253"/>
      <c r="L430" s="258"/>
      <c r="M430" s="259"/>
      <c r="N430" s="260"/>
      <c r="O430" s="260"/>
      <c r="P430" s="260"/>
      <c r="Q430" s="260"/>
      <c r="R430" s="260"/>
      <c r="S430" s="260"/>
      <c r="T430" s="26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2" t="s">
        <v>159</v>
      </c>
      <c r="AU430" s="262" t="s">
        <v>88</v>
      </c>
      <c r="AV430" s="14" t="s">
        <v>157</v>
      </c>
      <c r="AW430" s="14" t="s">
        <v>37</v>
      </c>
      <c r="AX430" s="14" t="s">
        <v>82</v>
      </c>
      <c r="AY430" s="262" t="s">
        <v>149</v>
      </c>
    </row>
    <row r="431" s="2" customFormat="1" ht="16.5" customHeight="1">
      <c r="A431" s="39"/>
      <c r="B431" s="40"/>
      <c r="C431" s="263" t="s">
        <v>756</v>
      </c>
      <c r="D431" s="263" t="s">
        <v>196</v>
      </c>
      <c r="E431" s="264" t="s">
        <v>757</v>
      </c>
      <c r="F431" s="265" t="s">
        <v>758</v>
      </c>
      <c r="G431" s="266" t="s">
        <v>166</v>
      </c>
      <c r="H431" s="267">
        <v>31.491</v>
      </c>
      <c r="I431" s="268"/>
      <c r="J431" s="269">
        <f>ROUND(I431*H431,2)</f>
        <v>0</v>
      </c>
      <c r="K431" s="265" t="s">
        <v>19</v>
      </c>
      <c r="L431" s="270"/>
      <c r="M431" s="271" t="s">
        <v>19</v>
      </c>
      <c r="N431" s="272" t="s">
        <v>47</v>
      </c>
      <c r="O431" s="85"/>
      <c r="P431" s="236">
        <f>O431*H431</f>
        <v>0</v>
      </c>
      <c r="Q431" s="236">
        <v>0</v>
      </c>
      <c r="R431" s="236">
        <f>Q431*H431</f>
        <v>0</v>
      </c>
      <c r="S431" s="236">
        <v>0</v>
      </c>
      <c r="T431" s="23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8" t="s">
        <v>195</v>
      </c>
      <c r="AT431" s="238" t="s">
        <v>196</v>
      </c>
      <c r="AU431" s="238" t="s">
        <v>88</v>
      </c>
      <c r="AY431" s="18" t="s">
        <v>149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8" t="s">
        <v>88</v>
      </c>
      <c r="BK431" s="239">
        <f>ROUND(I431*H431,2)</f>
        <v>0</v>
      </c>
      <c r="BL431" s="18" t="s">
        <v>157</v>
      </c>
      <c r="BM431" s="238" t="s">
        <v>759</v>
      </c>
    </row>
    <row r="432" s="13" customFormat="1">
      <c r="A432" s="13"/>
      <c r="B432" s="240"/>
      <c r="C432" s="241"/>
      <c r="D432" s="242" t="s">
        <v>159</v>
      </c>
      <c r="E432" s="241"/>
      <c r="F432" s="244" t="s">
        <v>760</v>
      </c>
      <c r="G432" s="241"/>
      <c r="H432" s="245">
        <v>31.491</v>
      </c>
      <c r="I432" s="246"/>
      <c r="J432" s="241"/>
      <c r="K432" s="241"/>
      <c r="L432" s="247"/>
      <c r="M432" s="248"/>
      <c r="N432" s="249"/>
      <c r="O432" s="249"/>
      <c r="P432" s="249"/>
      <c r="Q432" s="249"/>
      <c r="R432" s="249"/>
      <c r="S432" s="249"/>
      <c r="T432" s="25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1" t="s">
        <v>159</v>
      </c>
      <c r="AU432" s="251" t="s">
        <v>88</v>
      </c>
      <c r="AV432" s="13" t="s">
        <v>88</v>
      </c>
      <c r="AW432" s="13" t="s">
        <v>4</v>
      </c>
      <c r="AX432" s="13" t="s">
        <v>82</v>
      </c>
      <c r="AY432" s="251" t="s">
        <v>149</v>
      </c>
    </row>
    <row r="433" s="2" customFormat="1" ht="36" customHeight="1">
      <c r="A433" s="39"/>
      <c r="B433" s="40"/>
      <c r="C433" s="227" t="s">
        <v>761</v>
      </c>
      <c r="D433" s="227" t="s">
        <v>152</v>
      </c>
      <c r="E433" s="228" t="s">
        <v>762</v>
      </c>
      <c r="F433" s="229" t="s">
        <v>763</v>
      </c>
      <c r="G433" s="230" t="s">
        <v>166</v>
      </c>
      <c r="H433" s="231">
        <v>10.359999999999999</v>
      </c>
      <c r="I433" s="232"/>
      <c r="J433" s="233">
        <f>ROUND(I433*H433,2)</f>
        <v>0</v>
      </c>
      <c r="K433" s="229" t="s">
        <v>156</v>
      </c>
      <c r="L433" s="45"/>
      <c r="M433" s="234" t="s">
        <v>19</v>
      </c>
      <c r="N433" s="235" t="s">
        <v>47</v>
      </c>
      <c r="O433" s="85"/>
      <c r="P433" s="236">
        <f>O433*H433</f>
        <v>0</v>
      </c>
      <c r="Q433" s="236">
        <v>0</v>
      </c>
      <c r="R433" s="236">
        <f>Q433*H433</f>
        <v>0</v>
      </c>
      <c r="S433" s="236">
        <v>0</v>
      </c>
      <c r="T433" s="237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8" t="s">
        <v>157</v>
      </c>
      <c r="AT433" s="238" t="s">
        <v>152</v>
      </c>
      <c r="AU433" s="238" t="s">
        <v>88</v>
      </c>
      <c r="AY433" s="18" t="s">
        <v>149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8" t="s">
        <v>88</v>
      </c>
      <c r="BK433" s="239">
        <f>ROUND(I433*H433,2)</f>
        <v>0</v>
      </c>
      <c r="BL433" s="18" t="s">
        <v>157</v>
      </c>
      <c r="BM433" s="238" t="s">
        <v>764</v>
      </c>
    </row>
    <row r="434" s="13" customFormat="1">
      <c r="A434" s="13"/>
      <c r="B434" s="240"/>
      <c r="C434" s="241"/>
      <c r="D434" s="242" t="s">
        <v>159</v>
      </c>
      <c r="E434" s="243" t="s">
        <v>19</v>
      </c>
      <c r="F434" s="244" t="s">
        <v>625</v>
      </c>
      <c r="G434" s="241"/>
      <c r="H434" s="245">
        <v>1.51</v>
      </c>
      <c r="I434" s="246"/>
      <c r="J434" s="241"/>
      <c r="K434" s="241"/>
      <c r="L434" s="247"/>
      <c r="M434" s="248"/>
      <c r="N434" s="249"/>
      <c r="O434" s="249"/>
      <c r="P434" s="249"/>
      <c r="Q434" s="249"/>
      <c r="R434" s="249"/>
      <c r="S434" s="249"/>
      <c r="T434" s="25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1" t="s">
        <v>159</v>
      </c>
      <c r="AU434" s="251" t="s">
        <v>88</v>
      </c>
      <c r="AV434" s="13" t="s">
        <v>88</v>
      </c>
      <c r="AW434" s="13" t="s">
        <v>37</v>
      </c>
      <c r="AX434" s="13" t="s">
        <v>75</v>
      </c>
      <c r="AY434" s="251" t="s">
        <v>149</v>
      </c>
    </row>
    <row r="435" s="13" customFormat="1">
      <c r="A435" s="13"/>
      <c r="B435" s="240"/>
      <c r="C435" s="241"/>
      <c r="D435" s="242" t="s">
        <v>159</v>
      </c>
      <c r="E435" s="243" t="s">
        <v>19</v>
      </c>
      <c r="F435" s="244" t="s">
        <v>616</v>
      </c>
      <c r="G435" s="241"/>
      <c r="H435" s="245">
        <v>4.25</v>
      </c>
      <c r="I435" s="246"/>
      <c r="J435" s="241"/>
      <c r="K435" s="241"/>
      <c r="L435" s="247"/>
      <c r="M435" s="248"/>
      <c r="N435" s="249"/>
      <c r="O435" s="249"/>
      <c r="P435" s="249"/>
      <c r="Q435" s="249"/>
      <c r="R435" s="249"/>
      <c r="S435" s="249"/>
      <c r="T435" s="25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1" t="s">
        <v>159</v>
      </c>
      <c r="AU435" s="251" t="s">
        <v>88</v>
      </c>
      <c r="AV435" s="13" t="s">
        <v>88</v>
      </c>
      <c r="AW435" s="13" t="s">
        <v>37</v>
      </c>
      <c r="AX435" s="13" t="s">
        <v>75</v>
      </c>
      <c r="AY435" s="251" t="s">
        <v>149</v>
      </c>
    </row>
    <row r="436" s="13" customFormat="1">
      <c r="A436" s="13"/>
      <c r="B436" s="240"/>
      <c r="C436" s="241"/>
      <c r="D436" s="242" t="s">
        <v>159</v>
      </c>
      <c r="E436" s="243" t="s">
        <v>19</v>
      </c>
      <c r="F436" s="244" t="s">
        <v>617</v>
      </c>
      <c r="G436" s="241"/>
      <c r="H436" s="245">
        <v>4.5999999999999996</v>
      </c>
      <c r="I436" s="246"/>
      <c r="J436" s="241"/>
      <c r="K436" s="241"/>
      <c r="L436" s="247"/>
      <c r="M436" s="248"/>
      <c r="N436" s="249"/>
      <c r="O436" s="249"/>
      <c r="P436" s="249"/>
      <c r="Q436" s="249"/>
      <c r="R436" s="249"/>
      <c r="S436" s="249"/>
      <c r="T436" s="25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1" t="s">
        <v>159</v>
      </c>
      <c r="AU436" s="251" t="s">
        <v>88</v>
      </c>
      <c r="AV436" s="13" t="s">
        <v>88</v>
      </c>
      <c r="AW436" s="13" t="s">
        <v>37</v>
      </c>
      <c r="AX436" s="13" t="s">
        <v>75</v>
      </c>
      <c r="AY436" s="251" t="s">
        <v>149</v>
      </c>
    </row>
    <row r="437" s="14" customFormat="1">
      <c r="A437" s="14"/>
      <c r="B437" s="252"/>
      <c r="C437" s="253"/>
      <c r="D437" s="242" t="s">
        <v>159</v>
      </c>
      <c r="E437" s="254" t="s">
        <v>19</v>
      </c>
      <c r="F437" s="255" t="s">
        <v>163</v>
      </c>
      <c r="G437" s="253"/>
      <c r="H437" s="256">
        <v>10.359999999999999</v>
      </c>
      <c r="I437" s="257"/>
      <c r="J437" s="253"/>
      <c r="K437" s="253"/>
      <c r="L437" s="258"/>
      <c r="M437" s="259"/>
      <c r="N437" s="260"/>
      <c r="O437" s="260"/>
      <c r="P437" s="260"/>
      <c r="Q437" s="260"/>
      <c r="R437" s="260"/>
      <c r="S437" s="260"/>
      <c r="T437" s="26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2" t="s">
        <v>159</v>
      </c>
      <c r="AU437" s="262" t="s">
        <v>88</v>
      </c>
      <c r="AV437" s="14" t="s">
        <v>157</v>
      </c>
      <c r="AW437" s="14" t="s">
        <v>37</v>
      </c>
      <c r="AX437" s="14" t="s">
        <v>82</v>
      </c>
      <c r="AY437" s="262" t="s">
        <v>149</v>
      </c>
    </row>
    <row r="438" s="2" customFormat="1" ht="24" customHeight="1">
      <c r="A438" s="39"/>
      <c r="B438" s="40"/>
      <c r="C438" s="227" t="s">
        <v>765</v>
      </c>
      <c r="D438" s="227" t="s">
        <v>152</v>
      </c>
      <c r="E438" s="228" t="s">
        <v>766</v>
      </c>
      <c r="F438" s="229" t="s">
        <v>767</v>
      </c>
      <c r="G438" s="230" t="s">
        <v>166</v>
      </c>
      <c r="H438" s="231">
        <v>8.1999999999999993</v>
      </c>
      <c r="I438" s="232"/>
      <c r="J438" s="233">
        <f>ROUND(I438*H438,2)</f>
        <v>0</v>
      </c>
      <c r="K438" s="229" t="s">
        <v>156</v>
      </c>
      <c r="L438" s="45"/>
      <c r="M438" s="234" t="s">
        <v>19</v>
      </c>
      <c r="N438" s="235" t="s">
        <v>47</v>
      </c>
      <c r="O438" s="85"/>
      <c r="P438" s="236">
        <f>O438*H438</f>
        <v>0</v>
      </c>
      <c r="Q438" s="236">
        <v>0.0015</v>
      </c>
      <c r="R438" s="236">
        <f>Q438*H438</f>
        <v>0.012299999999999998</v>
      </c>
      <c r="S438" s="236">
        <v>0</v>
      </c>
      <c r="T438" s="237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8" t="s">
        <v>157</v>
      </c>
      <c r="AT438" s="238" t="s">
        <v>152</v>
      </c>
      <c r="AU438" s="238" t="s">
        <v>88</v>
      </c>
      <c r="AY438" s="18" t="s">
        <v>149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8" t="s">
        <v>88</v>
      </c>
      <c r="BK438" s="239">
        <f>ROUND(I438*H438,2)</f>
        <v>0</v>
      </c>
      <c r="BL438" s="18" t="s">
        <v>157</v>
      </c>
      <c r="BM438" s="238" t="s">
        <v>768</v>
      </c>
    </row>
    <row r="439" s="13" customFormat="1">
      <c r="A439" s="13"/>
      <c r="B439" s="240"/>
      <c r="C439" s="241"/>
      <c r="D439" s="242" t="s">
        <v>159</v>
      </c>
      <c r="E439" s="243" t="s">
        <v>19</v>
      </c>
      <c r="F439" s="244" t="s">
        <v>624</v>
      </c>
      <c r="G439" s="241"/>
      <c r="H439" s="245">
        <v>6.6900000000000004</v>
      </c>
      <c r="I439" s="246"/>
      <c r="J439" s="241"/>
      <c r="K439" s="241"/>
      <c r="L439" s="247"/>
      <c r="M439" s="248"/>
      <c r="N439" s="249"/>
      <c r="O439" s="249"/>
      <c r="P439" s="249"/>
      <c r="Q439" s="249"/>
      <c r="R439" s="249"/>
      <c r="S439" s="249"/>
      <c r="T439" s="25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1" t="s">
        <v>159</v>
      </c>
      <c r="AU439" s="251" t="s">
        <v>88</v>
      </c>
      <c r="AV439" s="13" t="s">
        <v>88</v>
      </c>
      <c r="AW439" s="13" t="s">
        <v>37</v>
      </c>
      <c r="AX439" s="13" t="s">
        <v>75</v>
      </c>
      <c r="AY439" s="251" t="s">
        <v>149</v>
      </c>
    </row>
    <row r="440" s="13" customFormat="1">
      <c r="A440" s="13"/>
      <c r="B440" s="240"/>
      <c r="C440" s="241"/>
      <c r="D440" s="242" t="s">
        <v>159</v>
      </c>
      <c r="E440" s="243" t="s">
        <v>19</v>
      </c>
      <c r="F440" s="244" t="s">
        <v>625</v>
      </c>
      <c r="G440" s="241"/>
      <c r="H440" s="245">
        <v>1.51</v>
      </c>
      <c r="I440" s="246"/>
      <c r="J440" s="241"/>
      <c r="K440" s="241"/>
      <c r="L440" s="247"/>
      <c r="M440" s="248"/>
      <c r="N440" s="249"/>
      <c r="O440" s="249"/>
      <c r="P440" s="249"/>
      <c r="Q440" s="249"/>
      <c r="R440" s="249"/>
      <c r="S440" s="249"/>
      <c r="T440" s="25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1" t="s">
        <v>159</v>
      </c>
      <c r="AU440" s="251" t="s">
        <v>88</v>
      </c>
      <c r="AV440" s="13" t="s">
        <v>88</v>
      </c>
      <c r="AW440" s="13" t="s">
        <v>37</v>
      </c>
      <c r="AX440" s="13" t="s">
        <v>75</v>
      </c>
      <c r="AY440" s="251" t="s">
        <v>149</v>
      </c>
    </row>
    <row r="441" s="14" customFormat="1">
      <c r="A441" s="14"/>
      <c r="B441" s="252"/>
      <c r="C441" s="253"/>
      <c r="D441" s="242" t="s">
        <v>159</v>
      </c>
      <c r="E441" s="254" t="s">
        <v>19</v>
      </c>
      <c r="F441" s="255" t="s">
        <v>163</v>
      </c>
      <c r="G441" s="253"/>
      <c r="H441" s="256">
        <v>8.1999999999999993</v>
      </c>
      <c r="I441" s="257"/>
      <c r="J441" s="253"/>
      <c r="K441" s="253"/>
      <c r="L441" s="258"/>
      <c r="M441" s="259"/>
      <c r="N441" s="260"/>
      <c r="O441" s="260"/>
      <c r="P441" s="260"/>
      <c r="Q441" s="260"/>
      <c r="R441" s="260"/>
      <c r="S441" s="260"/>
      <c r="T441" s="26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2" t="s">
        <v>159</v>
      </c>
      <c r="AU441" s="262" t="s">
        <v>88</v>
      </c>
      <c r="AV441" s="14" t="s">
        <v>157</v>
      </c>
      <c r="AW441" s="14" t="s">
        <v>37</v>
      </c>
      <c r="AX441" s="14" t="s">
        <v>82</v>
      </c>
      <c r="AY441" s="262" t="s">
        <v>149</v>
      </c>
    </row>
    <row r="442" s="2" customFormat="1" ht="16.5" customHeight="1">
      <c r="A442" s="39"/>
      <c r="B442" s="40"/>
      <c r="C442" s="227" t="s">
        <v>769</v>
      </c>
      <c r="D442" s="227" t="s">
        <v>152</v>
      </c>
      <c r="E442" s="228" t="s">
        <v>770</v>
      </c>
      <c r="F442" s="229" t="s">
        <v>771</v>
      </c>
      <c r="G442" s="230" t="s">
        <v>346</v>
      </c>
      <c r="H442" s="231">
        <v>44.039999999999999</v>
      </c>
      <c r="I442" s="232"/>
      <c r="J442" s="233">
        <f>ROUND(I442*H442,2)</f>
        <v>0</v>
      </c>
      <c r="K442" s="229" t="s">
        <v>156</v>
      </c>
      <c r="L442" s="45"/>
      <c r="M442" s="234" t="s">
        <v>19</v>
      </c>
      <c r="N442" s="235" t="s">
        <v>47</v>
      </c>
      <c r="O442" s="85"/>
      <c r="P442" s="236">
        <f>O442*H442</f>
        <v>0</v>
      </c>
      <c r="Q442" s="236">
        <v>3.0000000000000001E-05</v>
      </c>
      <c r="R442" s="236">
        <f>Q442*H442</f>
        <v>0.0013212</v>
      </c>
      <c r="S442" s="236">
        <v>0</v>
      </c>
      <c r="T442" s="23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8" t="s">
        <v>157</v>
      </c>
      <c r="AT442" s="238" t="s">
        <v>152</v>
      </c>
      <c r="AU442" s="238" t="s">
        <v>88</v>
      </c>
      <c r="AY442" s="18" t="s">
        <v>149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8" t="s">
        <v>88</v>
      </c>
      <c r="BK442" s="239">
        <f>ROUND(I442*H442,2)</f>
        <v>0</v>
      </c>
      <c r="BL442" s="18" t="s">
        <v>157</v>
      </c>
      <c r="BM442" s="238" t="s">
        <v>772</v>
      </c>
    </row>
    <row r="443" s="13" customFormat="1">
      <c r="A443" s="13"/>
      <c r="B443" s="240"/>
      <c r="C443" s="241"/>
      <c r="D443" s="242" t="s">
        <v>159</v>
      </c>
      <c r="E443" s="243" t="s">
        <v>19</v>
      </c>
      <c r="F443" s="244" t="s">
        <v>529</v>
      </c>
      <c r="G443" s="241"/>
      <c r="H443" s="245">
        <v>8.5</v>
      </c>
      <c r="I443" s="246"/>
      <c r="J443" s="241"/>
      <c r="K443" s="241"/>
      <c r="L443" s="247"/>
      <c r="M443" s="248"/>
      <c r="N443" s="249"/>
      <c r="O443" s="249"/>
      <c r="P443" s="249"/>
      <c r="Q443" s="249"/>
      <c r="R443" s="249"/>
      <c r="S443" s="249"/>
      <c r="T443" s="25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1" t="s">
        <v>159</v>
      </c>
      <c r="AU443" s="251" t="s">
        <v>88</v>
      </c>
      <c r="AV443" s="13" t="s">
        <v>88</v>
      </c>
      <c r="AW443" s="13" t="s">
        <v>37</v>
      </c>
      <c r="AX443" s="13" t="s">
        <v>75</v>
      </c>
      <c r="AY443" s="251" t="s">
        <v>149</v>
      </c>
    </row>
    <row r="444" s="13" customFormat="1">
      <c r="A444" s="13"/>
      <c r="B444" s="240"/>
      <c r="C444" s="241"/>
      <c r="D444" s="242" t="s">
        <v>159</v>
      </c>
      <c r="E444" s="243" t="s">
        <v>19</v>
      </c>
      <c r="F444" s="244" t="s">
        <v>773</v>
      </c>
      <c r="G444" s="241"/>
      <c r="H444" s="245">
        <v>8.3399999999999999</v>
      </c>
      <c r="I444" s="246"/>
      <c r="J444" s="241"/>
      <c r="K444" s="241"/>
      <c r="L444" s="247"/>
      <c r="M444" s="248"/>
      <c r="N444" s="249"/>
      <c r="O444" s="249"/>
      <c r="P444" s="249"/>
      <c r="Q444" s="249"/>
      <c r="R444" s="249"/>
      <c r="S444" s="249"/>
      <c r="T444" s="25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1" t="s">
        <v>159</v>
      </c>
      <c r="AU444" s="251" t="s">
        <v>88</v>
      </c>
      <c r="AV444" s="13" t="s">
        <v>88</v>
      </c>
      <c r="AW444" s="13" t="s">
        <v>37</v>
      </c>
      <c r="AX444" s="13" t="s">
        <v>75</v>
      </c>
      <c r="AY444" s="251" t="s">
        <v>149</v>
      </c>
    </row>
    <row r="445" s="13" customFormat="1">
      <c r="A445" s="13"/>
      <c r="B445" s="240"/>
      <c r="C445" s="241"/>
      <c r="D445" s="242" t="s">
        <v>159</v>
      </c>
      <c r="E445" s="243" t="s">
        <v>19</v>
      </c>
      <c r="F445" s="244" t="s">
        <v>531</v>
      </c>
      <c r="G445" s="241"/>
      <c r="H445" s="245">
        <v>8.6199999999999992</v>
      </c>
      <c r="I445" s="246"/>
      <c r="J445" s="241"/>
      <c r="K445" s="241"/>
      <c r="L445" s="247"/>
      <c r="M445" s="248"/>
      <c r="N445" s="249"/>
      <c r="O445" s="249"/>
      <c r="P445" s="249"/>
      <c r="Q445" s="249"/>
      <c r="R445" s="249"/>
      <c r="S445" s="249"/>
      <c r="T445" s="25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1" t="s">
        <v>159</v>
      </c>
      <c r="AU445" s="251" t="s">
        <v>88</v>
      </c>
      <c r="AV445" s="13" t="s">
        <v>88</v>
      </c>
      <c r="AW445" s="13" t="s">
        <v>37</v>
      </c>
      <c r="AX445" s="13" t="s">
        <v>75</v>
      </c>
      <c r="AY445" s="251" t="s">
        <v>149</v>
      </c>
    </row>
    <row r="446" s="13" customFormat="1">
      <c r="A446" s="13"/>
      <c r="B446" s="240"/>
      <c r="C446" s="241"/>
      <c r="D446" s="242" t="s">
        <v>159</v>
      </c>
      <c r="E446" s="243" t="s">
        <v>19</v>
      </c>
      <c r="F446" s="244" t="s">
        <v>532</v>
      </c>
      <c r="G446" s="241"/>
      <c r="H446" s="245">
        <v>5.5199999999999996</v>
      </c>
      <c r="I446" s="246"/>
      <c r="J446" s="241"/>
      <c r="K446" s="241"/>
      <c r="L446" s="247"/>
      <c r="M446" s="248"/>
      <c r="N446" s="249"/>
      <c r="O446" s="249"/>
      <c r="P446" s="249"/>
      <c r="Q446" s="249"/>
      <c r="R446" s="249"/>
      <c r="S446" s="249"/>
      <c r="T446" s="25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1" t="s">
        <v>159</v>
      </c>
      <c r="AU446" s="251" t="s">
        <v>88</v>
      </c>
      <c r="AV446" s="13" t="s">
        <v>88</v>
      </c>
      <c r="AW446" s="13" t="s">
        <v>37</v>
      </c>
      <c r="AX446" s="13" t="s">
        <v>75</v>
      </c>
      <c r="AY446" s="251" t="s">
        <v>149</v>
      </c>
    </row>
    <row r="447" s="13" customFormat="1">
      <c r="A447" s="13"/>
      <c r="B447" s="240"/>
      <c r="C447" s="241"/>
      <c r="D447" s="242" t="s">
        <v>159</v>
      </c>
      <c r="E447" s="243" t="s">
        <v>19</v>
      </c>
      <c r="F447" s="244" t="s">
        <v>534</v>
      </c>
      <c r="G447" s="241"/>
      <c r="H447" s="245">
        <v>9.4800000000000004</v>
      </c>
      <c r="I447" s="246"/>
      <c r="J447" s="241"/>
      <c r="K447" s="241"/>
      <c r="L447" s="247"/>
      <c r="M447" s="248"/>
      <c r="N447" s="249"/>
      <c r="O447" s="249"/>
      <c r="P447" s="249"/>
      <c r="Q447" s="249"/>
      <c r="R447" s="249"/>
      <c r="S447" s="249"/>
      <c r="T447" s="25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1" t="s">
        <v>159</v>
      </c>
      <c r="AU447" s="251" t="s">
        <v>88</v>
      </c>
      <c r="AV447" s="13" t="s">
        <v>88</v>
      </c>
      <c r="AW447" s="13" t="s">
        <v>37</v>
      </c>
      <c r="AX447" s="13" t="s">
        <v>75</v>
      </c>
      <c r="AY447" s="251" t="s">
        <v>149</v>
      </c>
    </row>
    <row r="448" s="13" customFormat="1">
      <c r="A448" s="13"/>
      <c r="B448" s="240"/>
      <c r="C448" s="241"/>
      <c r="D448" s="242" t="s">
        <v>159</v>
      </c>
      <c r="E448" s="243" t="s">
        <v>19</v>
      </c>
      <c r="F448" s="244" t="s">
        <v>535</v>
      </c>
      <c r="G448" s="241"/>
      <c r="H448" s="245">
        <v>9.6799999999999997</v>
      </c>
      <c r="I448" s="246"/>
      <c r="J448" s="241"/>
      <c r="K448" s="241"/>
      <c r="L448" s="247"/>
      <c r="M448" s="248"/>
      <c r="N448" s="249"/>
      <c r="O448" s="249"/>
      <c r="P448" s="249"/>
      <c r="Q448" s="249"/>
      <c r="R448" s="249"/>
      <c r="S448" s="249"/>
      <c r="T448" s="25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1" t="s">
        <v>159</v>
      </c>
      <c r="AU448" s="251" t="s">
        <v>88</v>
      </c>
      <c r="AV448" s="13" t="s">
        <v>88</v>
      </c>
      <c r="AW448" s="13" t="s">
        <v>37</v>
      </c>
      <c r="AX448" s="13" t="s">
        <v>75</v>
      </c>
      <c r="AY448" s="251" t="s">
        <v>149</v>
      </c>
    </row>
    <row r="449" s="13" customFormat="1">
      <c r="A449" s="13"/>
      <c r="B449" s="240"/>
      <c r="C449" s="241"/>
      <c r="D449" s="242" t="s">
        <v>159</v>
      </c>
      <c r="E449" s="243" t="s">
        <v>19</v>
      </c>
      <c r="F449" s="244" t="s">
        <v>774</v>
      </c>
      <c r="G449" s="241"/>
      <c r="H449" s="245">
        <v>-6.0999999999999996</v>
      </c>
      <c r="I449" s="246"/>
      <c r="J449" s="241"/>
      <c r="K449" s="241"/>
      <c r="L449" s="247"/>
      <c r="M449" s="248"/>
      <c r="N449" s="249"/>
      <c r="O449" s="249"/>
      <c r="P449" s="249"/>
      <c r="Q449" s="249"/>
      <c r="R449" s="249"/>
      <c r="S449" s="249"/>
      <c r="T449" s="25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1" t="s">
        <v>159</v>
      </c>
      <c r="AU449" s="251" t="s">
        <v>88</v>
      </c>
      <c r="AV449" s="13" t="s">
        <v>88</v>
      </c>
      <c r="AW449" s="13" t="s">
        <v>37</v>
      </c>
      <c r="AX449" s="13" t="s">
        <v>75</v>
      </c>
      <c r="AY449" s="251" t="s">
        <v>149</v>
      </c>
    </row>
    <row r="450" s="14" customFormat="1">
      <c r="A450" s="14"/>
      <c r="B450" s="252"/>
      <c r="C450" s="253"/>
      <c r="D450" s="242" t="s">
        <v>159</v>
      </c>
      <c r="E450" s="254" t="s">
        <v>19</v>
      </c>
      <c r="F450" s="255" t="s">
        <v>163</v>
      </c>
      <c r="G450" s="253"/>
      <c r="H450" s="256">
        <v>44.039999999999999</v>
      </c>
      <c r="I450" s="257"/>
      <c r="J450" s="253"/>
      <c r="K450" s="253"/>
      <c r="L450" s="258"/>
      <c r="M450" s="259"/>
      <c r="N450" s="260"/>
      <c r="O450" s="260"/>
      <c r="P450" s="260"/>
      <c r="Q450" s="260"/>
      <c r="R450" s="260"/>
      <c r="S450" s="260"/>
      <c r="T450" s="26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2" t="s">
        <v>159</v>
      </c>
      <c r="AU450" s="262" t="s">
        <v>88</v>
      </c>
      <c r="AV450" s="14" t="s">
        <v>157</v>
      </c>
      <c r="AW450" s="14" t="s">
        <v>37</v>
      </c>
      <c r="AX450" s="14" t="s">
        <v>82</v>
      </c>
      <c r="AY450" s="262" t="s">
        <v>149</v>
      </c>
    </row>
    <row r="451" s="2" customFormat="1" ht="24" customHeight="1">
      <c r="A451" s="39"/>
      <c r="B451" s="40"/>
      <c r="C451" s="227" t="s">
        <v>775</v>
      </c>
      <c r="D451" s="227" t="s">
        <v>152</v>
      </c>
      <c r="E451" s="228" t="s">
        <v>776</v>
      </c>
      <c r="F451" s="229" t="s">
        <v>777</v>
      </c>
      <c r="G451" s="230" t="s">
        <v>187</v>
      </c>
      <c r="H451" s="231">
        <v>8</v>
      </c>
      <c r="I451" s="232"/>
      <c r="J451" s="233">
        <f>ROUND(I451*H451,2)</f>
        <v>0</v>
      </c>
      <c r="K451" s="229" t="s">
        <v>156</v>
      </c>
      <c r="L451" s="45"/>
      <c r="M451" s="234" t="s">
        <v>19</v>
      </c>
      <c r="N451" s="235" t="s">
        <v>47</v>
      </c>
      <c r="O451" s="85"/>
      <c r="P451" s="236">
        <f>O451*H451</f>
        <v>0</v>
      </c>
      <c r="Q451" s="236">
        <v>0.00022000000000000001</v>
      </c>
      <c r="R451" s="236">
        <f>Q451*H451</f>
        <v>0.0017600000000000001</v>
      </c>
      <c r="S451" s="236">
        <v>0</v>
      </c>
      <c r="T451" s="237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8" t="s">
        <v>157</v>
      </c>
      <c r="AT451" s="238" t="s">
        <v>152</v>
      </c>
      <c r="AU451" s="238" t="s">
        <v>88</v>
      </c>
      <c r="AY451" s="18" t="s">
        <v>149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8" t="s">
        <v>88</v>
      </c>
      <c r="BK451" s="239">
        <f>ROUND(I451*H451,2)</f>
        <v>0</v>
      </c>
      <c r="BL451" s="18" t="s">
        <v>157</v>
      </c>
      <c r="BM451" s="238" t="s">
        <v>778</v>
      </c>
    </row>
    <row r="452" s="2" customFormat="1" ht="24" customHeight="1">
      <c r="A452" s="39"/>
      <c r="B452" s="40"/>
      <c r="C452" s="227" t="s">
        <v>779</v>
      </c>
      <c r="D452" s="227" t="s">
        <v>152</v>
      </c>
      <c r="E452" s="228" t="s">
        <v>780</v>
      </c>
      <c r="F452" s="229" t="s">
        <v>781</v>
      </c>
      <c r="G452" s="230" t="s">
        <v>346</v>
      </c>
      <c r="H452" s="231">
        <v>14.140000000000001</v>
      </c>
      <c r="I452" s="232"/>
      <c r="J452" s="233">
        <f>ROUND(I452*H452,2)</f>
        <v>0</v>
      </c>
      <c r="K452" s="229" t="s">
        <v>156</v>
      </c>
      <c r="L452" s="45"/>
      <c r="M452" s="234" t="s">
        <v>19</v>
      </c>
      <c r="N452" s="235" t="s">
        <v>47</v>
      </c>
      <c r="O452" s="85"/>
      <c r="P452" s="236">
        <f>O452*H452</f>
        <v>0</v>
      </c>
      <c r="Q452" s="236">
        <v>0.00040000000000000002</v>
      </c>
      <c r="R452" s="236">
        <f>Q452*H452</f>
        <v>0.0056560000000000004</v>
      </c>
      <c r="S452" s="236">
        <v>0</v>
      </c>
      <c r="T452" s="23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8" t="s">
        <v>157</v>
      </c>
      <c r="AT452" s="238" t="s">
        <v>152</v>
      </c>
      <c r="AU452" s="238" t="s">
        <v>88</v>
      </c>
      <c r="AY452" s="18" t="s">
        <v>149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8" t="s">
        <v>88</v>
      </c>
      <c r="BK452" s="239">
        <f>ROUND(I452*H452,2)</f>
        <v>0</v>
      </c>
      <c r="BL452" s="18" t="s">
        <v>157</v>
      </c>
      <c r="BM452" s="238" t="s">
        <v>782</v>
      </c>
    </row>
    <row r="453" s="13" customFormat="1">
      <c r="A453" s="13"/>
      <c r="B453" s="240"/>
      <c r="C453" s="241"/>
      <c r="D453" s="242" t="s">
        <v>159</v>
      </c>
      <c r="E453" s="243" t="s">
        <v>19</v>
      </c>
      <c r="F453" s="244" t="s">
        <v>531</v>
      </c>
      <c r="G453" s="241"/>
      <c r="H453" s="245">
        <v>8.6199999999999992</v>
      </c>
      <c r="I453" s="246"/>
      <c r="J453" s="241"/>
      <c r="K453" s="241"/>
      <c r="L453" s="247"/>
      <c r="M453" s="248"/>
      <c r="N453" s="249"/>
      <c r="O453" s="249"/>
      <c r="P453" s="249"/>
      <c r="Q453" s="249"/>
      <c r="R453" s="249"/>
      <c r="S453" s="249"/>
      <c r="T453" s="25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1" t="s">
        <v>159</v>
      </c>
      <c r="AU453" s="251" t="s">
        <v>88</v>
      </c>
      <c r="AV453" s="13" t="s">
        <v>88</v>
      </c>
      <c r="AW453" s="13" t="s">
        <v>37</v>
      </c>
      <c r="AX453" s="13" t="s">
        <v>75</v>
      </c>
      <c r="AY453" s="251" t="s">
        <v>149</v>
      </c>
    </row>
    <row r="454" s="13" customFormat="1">
      <c r="A454" s="13"/>
      <c r="B454" s="240"/>
      <c r="C454" s="241"/>
      <c r="D454" s="242" t="s">
        <v>159</v>
      </c>
      <c r="E454" s="243" t="s">
        <v>19</v>
      </c>
      <c r="F454" s="244" t="s">
        <v>532</v>
      </c>
      <c r="G454" s="241"/>
      <c r="H454" s="245">
        <v>5.5199999999999996</v>
      </c>
      <c r="I454" s="246"/>
      <c r="J454" s="241"/>
      <c r="K454" s="241"/>
      <c r="L454" s="247"/>
      <c r="M454" s="248"/>
      <c r="N454" s="249"/>
      <c r="O454" s="249"/>
      <c r="P454" s="249"/>
      <c r="Q454" s="249"/>
      <c r="R454" s="249"/>
      <c r="S454" s="249"/>
      <c r="T454" s="25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1" t="s">
        <v>159</v>
      </c>
      <c r="AU454" s="251" t="s">
        <v>88</v>
      </c>
      <c r="AV454" s="13" t="s">
        <v>88</v>
      </c>
      <c r="AW454" s="13" t="s">
        <v>37</v>
      </c>
      <c r="AX454" s="13" t="s">
        <v>75</v>
      </c>
      <c r="AY454" s="251" t="s">
        <v>149</v>
      </c>
    </row>
    <row r="455" s="14" customFormat="1">
      <c r="A455" s="14"/>
      <c r="B455" s="252"/>
      <c r="C455" s="253"/>
      <c r="D455" s="242" t="s">
        <v>159</v>
      </c>
      <c r="E455" s="254" t="s">
        <v>19</v>
      </c>
      <c r="F455" s="255" t="s">
        <v>163</v>
      </c>
      <c r="G455" s="253"/>
      <c r="H455" s="256">
        <v>14.140000000000001</v>
      </c>
      <c r="I455" s="257"/>
      <c r="J455" s="253"/>
      <c r="K455" s="253"/>
      <c r="L455" s="258"/>
      <c r="M455" s="259"/>
      <c r="N455" s="260"/>
      <c r="O455" s="260"/>
      <c r="P455" s="260"/>
      <c r="Q455" s="260"/>
      <c r="R455" s="260"/>
      <c r="S455" s="260"/>
      <c r="T455" s="26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2" t="s">
        <v>159</v>
      </c>
      <c r="AU455" s="262" t="s">
        <v>88</v>
      </c>
      <c r="AV455" s="14" t="s">
        <v>157</v>
      </c>
      <c r="AW455" s="14" t="s">
        <v>37</v>
      </c>
      <c r="AX455" s="14" t="s">
        <v>82</v>
      </c>
      <c r="AY455" s="262" t="s">
        <v>149</v>
      </c>
    </row>
    <row r="456" s="2" customFormat="1" ht="36" customHeight="1">
      <c r="A456" s="39"/>
      <c r="B456" s="40"/>
      <c r="C456" s="227" t="s">
        <v>783</v>
      </c>
      <c r="D456" s="227" t="s">
        <v>152</v>
      </c>
      <c r="E456" s="228" t="s">
        <v>784</v>
      </c>
      <c r="F456" s="229" t="s">
        <v>785</v>
      </c>
      <c r="G456" s="230" t="s">
        <v>175</v>
      </c>
      <c r="H456" s="231">
        <v>0.80000000000000004</v>
      </c>
      <c r="I456" s="232"/>
      <c r="J456" s="233">
        <f>ROUND(I456*H456,2)</f>
        <v>0</v>
      </c>
      <c r="K456" s="229" t="s">
        <v>156</v>
      </c>
      <c r="L456" s="45"/>
      <c r="M456" s="234" t="s">
        <v>19</v>
      </c>
      <c r="N456" s="235" t="s">
        <v>47</v>
      </c>
      <c r="O456" s="85"/>
      <c r="P456" s="236">
        <f>O456*H456</f>
        <v>0</v>
      </c>
      <c r="Q456" s="236">
        <v>0</v>
      </c>
      <c r="R456" s="236">
        <f>Q456*H456</f>
        <v>0</v>
      </c>
      <c r="S456" s="236">
        <v>0</v>
      </c>
      <c r="T456" s="23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8" t="s">
        <v>157</v>
      </c>
      <c r="AT456" s="238" t="s">
        <v>152</v>
      </c>
      <c r="AU456" s="238" t="s">
        <v>88</v>
      </c>
      <c r="AY456" s="18" t="s">
        <v>149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8" t="s">
        <v>88</v>
      </c>
      <c r="BK456" s="239">
        <f>ROUND(I456*H456,2)</f>
        <v>0</v>
      </c>
      <c r="BL456" s="18" t="s">
        <v>157</v>
      </c>
      <c r="BM456" s="238" t="s">
        <v>786</v>
      </c>
    </row>
    <row r="457" s="12" customFormat="1" ht="22.8" customHeight="1">
      <c r="A457" s="12"/>
      <c r="B457" s="211"/>
      <c r="C457" s="212"/>
      <c r="D457" s="213" t="s">
        <v>74</v>
      </c>
      <c r="E457" s="225" t="s">
        <v>787</v>
      </c>
      <c r="F457" s="225" t="s">
        <v>788</v>
      </c>
      <c r="G457" s="212"/>
      <c r="H457" s="212"/>
      <c r="I457" s="215"/>
      <c r="J457" s="226">
        <f>BK457</f>
        <v>0</v>
      </c>
      <c r="K457" s="212"/>
      <c r="L457" s="217"/>
      <c r="M457" s="218"/>
      <c r="N457" s="219"/>
      <c r="O457" s="219"/>
      <c r="P457" s="220">
        <f>SUM(P458:P482)</f>
        <v>0</v>
      </c>
      <c r="Q457" s="219"/>
      <c r="R457" s="220">
        <f>SUM(R458:R482)</f>
        <v>0.08574756</v>
      </c>
      <c r="S457" s="219"/>
      <c r="T457" s="221">
        <f>SUM(T458:T482)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22" t="s">
        <v>82</v>
      </c>
      <c r="AT457" s="223" t="s">
        <v>74</v>
      </c>
      <c r="AU457" s="223" t="s">
        <v>82</v>
      </c>
      <c r="AY457" s="222" t="s">
        <v>149</v>
      </c>
      <c r="BK457" s="224">
        <f>SUM(BK458:BK482)</f>
        <v>0</v>
      </c>
    </row>
    <row r="458" s="2" customFormat="1" ht="48" customHeight="1">
      <c r="A458" s="39"/>
      <c r="B458" s="40"/>
      <c r="C458" s="227" t="s">
        <v>789</v>
      </c>
      <c r="D458" s="227" t="s">
        <v>152</v>
      </c>
      <c r="E458" s="228" t="s">
        <v>790</v>
      </c>
      <c r="F458" s="229" t="s">
        <v>791</v>
      </c>
      <c r="G458" s="230" t="s">
        <v>346</v>
      </c>
      <c r="H458" s="231">
        <v>55.780000000000001</v>
      </c>
      <c r="I458" s="232"/>
      <c r="J458" s="233">
        <f>ROUND(I458*H458,2)</f>
        <v>0</v>
      </c>
      <c r="K458" s="229" t="s">
        <v>156</v>
      </c>
      <c r="L458" s="45"/>
      <c r="M458" s="234" t="s">
        <v>19</v>
      </c>
      <c r="N458" s="235" t="s">
        <v>47</v>
      </c>
      <c r="O458" s="85"/>
      <c r="P458" s="236">
        <f>O458*H458</f>
        <v>0</v>
      </c>
      <c r="Q458" s="236">
        <v>5.0000000000000002E-05</v>
      </c>
      <c r="R458" s="236">
        <f>Q458*H458</f>
        <v>0.0027890000000000002</v>
      </c>
      <c r="S458" s="236">
        <v>0</v>
      </c>
      <c r="T458" s="23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8" t="s">
        <v>157</v>
      </c>
      <c r="AT458" s="238" t="s">
        <v>152</v>
      </c>
      <c r="AU458" s="238" t="s">
        <v>88</v>
      </c>
      <c r="AY458" s="18" t="s">
        <v>149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8" t="s">
        <v>88</v>
      </c>
      <c r="BK458" s="239">
        <f>ROUND(I458*H458,2)</f>
        <v>0</v>
      </c>
      <c r="BL458" s="18" t="s">
        <v>157</v>
      </c>
      <c r="BM458" s="238" t="s">
        <v>792</v>
      </c>
    </row>
    <row r="459" s="13" customFormat="1">
      <c r="A459" s="13"/>
      <c r="B459" s="240"/>
      <c r="C459" s="241"/>
      <c r="D459" s="242" t="s">
        <v>159</v>
      </c>
      <c r="E459" s="243" t="s">
        <v>19</v>
      </c>
      <c r="F459" s="244" t="s">
        <v>793</v>
      </c>
      <c r="G459" s="241"/>
      <c r="H459" s="245">
        <v>12.68</v>
      </c>
      <c r="I459" s="246"/>
      <c r="J459" s="241"/>
      <c r="K459" s="241"/>
      <c r="L459" s="247"/>
      <c r="M459" s="248"/>
      <c r="N459" s="249"/>
      <c r="O459" s="249"/>
      <c r="P459" s="249"/>
      <c r="Q459" s="249"/>
      <c r="R459" s="249"/>
      <c r="S459" s="249"/>
      <c r="T459" s="25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1" t="s">
        <v>159</v>
      </c>
      <c r="AU459" s="251" t="s">
        <v>88</v>
      </c>
      <c r="AV459" s="13" t="s">
        <v>88</v>
      </c>
      <c r="AW459" s="13" t="s">
        <v>37</v>
      </c>
      <c r="AX459" s="13" t="s">
        <v>75</v>
      </c>
      <c r="AY459" s="251" t="s">
        <v>149</v>
      </c>
    </row>
    <row r="460" s="13" customFormat="1">
      <c r="A460" s="13"/>
      <c r="B460" s="240"/>
      <c r="C460" s="241"/>
      <c r="D460" s="242" t="s">
        <v>159</v>
      </c>
      <c r="E460" s="243" t="s">
        <v>19</v>
      </c>
      <c r="F460" s="244" t="s">
        <v>794</v>
      </c>
      <c r="G460" s="241"/>
      <c r="H460" s="245">
        <v>9.0800000000000001</v>
      </c>
      <c r="I460" s="246"/>
      <c r="J460" s="241"/>
      <c r="K460" s="241"/>
      <c r="L460" s="247"/>
      <c r="M460" s="248"/>
      <c r="N460" s="249"/>
      <c r="O460" s="249"/>
      <c r="P460" s="249"/>
      <c r="Q460" s="249"/>
      <c r="R460" s="249"/>
      <c r="S460" s="249"/>
      <c r="T460" s="25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1" t="s">
        <v>159</v>
      </c>
      <c r="AU460" s="251" t="s">
        <v>88</v>
      </c>
      <c r="AV460" s="13" t="s">
        <v>88</v>
      </c>
      <c r="AW460" s="13" t="s">
        <v>37</v>
      </c>
      <c r="AX460" s="13" t="s">
        <v>75</v>
      </c>
      <c r="AY460" s="251" t="s">
        <v>149</v>
      </c>
    </row>
    <row r="461" s="13" customFormat="1">
      <c r="A461" s="13"/>
      <c r="B461" s="240"/>
      <c r="C461" s="241"/>
      <c r="D461" s="242" t="s">
        <v>159</v>
      </c>
      <c r="E461" s="243" t="s">
        <v>19</v>
      </c>
      <c r="F461" s="244" t="s">
        <v>795</v>
      </c>
      <c r="G461" s="241"/>
      <c r="H461" s="245">
        <v>18.34</v>
      </c>
      <c r="I461" s="246"/>
      <c r="J461" s="241"/>
      <c r="K461" s="241"/>
      <c r="L461" s="247"/>
      <c r="M461" s="248"/>
      <c r="N461" s="249"/>
      <c r="O461" s="249"/>
      <c r="P461" s="249"/>
      <c r="Q461" s="249"/>
      <c r="R461" s="249"/>
      <c r="S461" s="249"/>
      <c r="T461" s="25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1" t="s">
        <v>159</v>
      </c>
      <c r="AU461" s="251" t="s">
        <v>88</v>
      </c>
      <c r="AV461" s="13" t="s">
        <v>88</v>
      </c>
      <c r="AW461" s="13" t="s">
        <v>37</v>
      </c>
      <c r="AX461" s="13" t="s">
        <v>75</v>
      </c>
      <c r="AY461" s="251" t="s">
        <v>149</v>
      </c>
    </row>
    <row r="462" s="13" customFormat="1">
      <c r="A462" s="13"/>
      <c r="B462" s="240"/>
      <c r="C462" s="241"/>
      <c r="D462" s="242" t="s">
        <v>159</v>
      </c>
      <c r="E462" s="243" t="s">
        <v>19</v>
      </c>
      <c r="F462" s="244" t="s">
        <v>796</v>
      </c>
      <c r="G462" s="241"/>
      <c r="H462" s="245">
        <v>15.68</v>
      </c>
      <c r="I462" s="246"/>
      <c r="J462" s="241"/>
      <c r="K462" s="241"/>
      <c r="L462" s="247"/>
      <c r="M462" s="248"/>
      <c r="N462" s="249"/>
      <c r="O462" s="249"/>
      <c r="P462" s="249"/>
      <c r="Q462" s="249"/>
      <c r="R462" s="249"/>
      <c r="S462" s="249"/>
      <c r="T462" s="25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1" t="s">
        <v>159</v>
      </c>
      <c r="AU462" s="251" t="s">
        <v>88</v>
      </c>
      <c r="AV462" s="13" t="s">
        <v>88</v>
      </c>
      <c r="AW462" s="13" t="s">
        <v>37</v>
      </c>
      <c r="AX462" s="13" t="s">
        <v>75</v>
      </c>
      <c r="AY462" s="251" t="s">
        <v>149</v>
      </c>
    </row>
    <row r="463" s="14" customFormat="1">
      <c r="A463" s="14"/>
      <c r="B463" s="252"/>
      <c r="C463" s="253"/>
      <c r="D463" s="242" t="s">
        <v>159</v>
      </c>
      <c r="E463" s="254" t="s">
        <v>19</v>
      </c>
      <c r="F463" s="255" t="s">
        <v>163</v>
      </c>
      <c r="G463" s="253"/>
      <c r="H463" s="256">
        <v>55.780000000000001</v>
      </c>
      <c r="I463" s="257"/>
      <c r="J463" s="253"/>
      <c r="K463" s="253"/>
      <c r="L463" s="258"/>
      <c r="M463" s="259"/>
      <c r="N463" s="260"/>
      <c r="O463" s="260"/>
      <c r="P463" s="260"/>
      <c r="Q463" s="260"/>
      <c r="R463" s="260"/>
      <c r="S463" s="260"/>
      <c r="T463" s="26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2" t="s">
        <v>159</v>
      </c>
      <c r="AU463" s="262" t="s">
        <v>88</v>
      </c>
      <c r="AV463" s="14" t="s">
        <v>157</v>
      </c>
      <c r="AW463" s="14" t="s">
        <v>37</v>
      </c>
      <c r="AX463" s="14" t="s">
        <v>82</v>
      </c>
      <c r="AY463" s="262" t="s">
        <v>149</v>
      </c>
    </row>
    <row r="464" s="2" customFormat="1" ht="16.5" customHeight="1">
      <c r="A464" s="39"/>
      <c r="B464" s="40"/>
      <c r="C464" s="263" t="s">
        <v>797</v>
      </c>
      <c r="D464" s="263" t="s">
        <v>196</v>
      </c>
      <c r="E464" s="264" t="s">
        <v>798</v>
      </c>
      <c r="F464" s="265" t="s">
        <v>799</v>
      </c>
      <c r="G464" s="266" t="s">
        <v>346</v>
      </c>
      <c r="H464" s="267">
        <v>66.936000000000007</v>
      </c>
      <c r="I464" s="268"/>
      <c r="J464" s="269">
        <f>ROUND(I464*H464,2)</f>
        <v>0</v>
      </c>
      <c r="K464" s="265" t="s">
        <v>156</v>
      </c>
      <c r="L464" s="270"/>
      <c r="M464" s="271" t="s">
        <v>19</v>
      </c>
      <c r="N464" s="272" t="s">
        <v>47</v>
      </c>
      <c r="O464" s="85"/>
      <c r="P464" s="236">
        <f>O464*H464</f>
        <v>0</v>
      </c>
      <c r="Q464" s="236">
        <v>0.00020000000000000001</v>
      </c>
      <c r="R464" s="236">
        <f>Q464*H464</f>
        <v>0.013387200000000002</v>
      </c>
      <c r="S464" s="236">
        <v>0</v>
      </c>
      <c r="T464" s="237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8" t="s">
        <v>195</v>
      </c>
      <c r="AT464" s="238" t="s">
        <v>196</v>
      </c>
      <c r="AU464" s="238" t="s">
        <v>88</v>
      </c>
      <c r="AY464" s="18" t="s">
        <v>149</v>
      </c>
      <c r="BE464" s="239">
        <f>IF(N464="základní",J464,0)</f>
        <v>0</v>
      </c>
      <c r="BF464" s="239">
        <f>IF(N464="snížená",J464,0)</f>
        <v>0</v>
      </c>
      <c r="BG464" s="239">
        <f>IF(N464="zákl. přenesená",J464,0)</f>
        <v>0</v>
      </c>
      <c r="BH464" s="239">
        <f>IF(N464="sníž. přenesená",J464,0)</f>
        <v>0</v>
      </c>
      <c r="BI464" s="239">
        <f>IF(N464="nulová",J464,0)</f>
        <v>0</v>
      </c>
      <c r="BJ464" s="18" t="s">
        <v>88</v>
      </c>
      <c r="BK464" s="239">
        <f>ROUND(I464*H464,2)</f>
        <v>0</v>
      </c>
      <c r="BL464" s="18" t="s">
        <v>157</v>
      </c>
      <c r="BM464" s="238" t="s">
        <v>800</v>
      </c>
    </row>
    <row r="465" s="13" customFormat="1">
      <c r="A465" s="13"/>
      <c r="B465" s="240"/>
      <c r="C465" s="241"/>
      <c r="D465" s="242" t="s">
        <v>159</v>
      </c>
      <c r="E465" s="241"/>
      <c r="F465" s="244" t="s">
        <v>801</v>
      </c>
      <c r="G465" s="241"/>
      <c r="H465" s="245">
        <v>66.936000000000007</v>
      </c>
      <c r="I465" s="246"/>
      <c r="J465" s="241"/>
      <c r="K465" s="241"/>
      <c r="L465" s="247"/>
      <c r="M465" s="248"/>
      <c r="N465" s="249"/>
      <c r="O465" s="249"/>
      <c r="P465" s="249"/>
      <c r="Q465" s="249"/>
      <c r="R465" s="249"/>
      <c r="S465" s="249"/>
      <c r="T465" s="25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1" t="s">
        <v>159</v>
      </c>
      <c r="AU465" s="251" t="s">
        <v>88</v>
      </c>
      <c r="AV465" s="13" t="s">
        <v>88</v>
      </c>
      <c r="AW465" s="13" t="s">
        <v>4</v>
      </c>
      <c r="AX465" s="13" t="s">
        <v>82</v>
      </c>
      <c r="AY465" s="251" t="s">
        <v>149</v>
      </c>
    </row>
    <row r="466" s="2" customFormat="1" ht="16.5" customHeight="1">
      <c r="A466" s="39"/>
      <c r="B466" s="40"/>
      <c r="C466" s="227" t="s">
        <v>802</v>
      </c>
      <c r="D466" s="227" t="s">
        <v>152</v>
      </c>
      <c r="E466" s="228" t="s">
        <v>803</v>
      </c>
      <c r="F466" s="229" t="s">
        <v>804</v>
      </c>
      <c r="G466" s="230" t="s">
        <v>346</v>
      </c>
      <c r="H466" s="231">
        <v>10.140000000000001</v>
      </c>
      <c r="I466" s="232"/>
      <c r="J466" s="233">
        <f>ROUND(I466*H466,2)</f>
        <v>0</v>
      </c>
      <c r="K466" s="229" t="s">
        <v>156</v>
      </c>
      <c r="L466" s="45"/>
      <c r="M466" s="234" t="s">
        <v>19</v>
      </c>
      <c r="N466" s="235" t="s">
        <v>47</v>
      </c>
      <c r="O466" s="85"/>
      <c r="P466" s="236">
        <f>O466*H466</f>
        <v>0</v>
      </c>
      <c r="Q466" s="236">
        <v>4.0000000000000003E-05</v>
      </c>
      <c r="R466" s="236">
        <f>Q466*H466</f>
        <v>0.00040560000000000005</v>
      </c>
      <c r="S466" s="236">
        <v>0</v>
      </c>
      <c r="T466" s="23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8" t="s">
        <v>157</v>
      </c>
      <c r="AT466" s="238" t="s">
        <v>152</v>
      </c>
      <c r="AU466" s="238" t="s">
        <v>88</v>
      </c>
      <c r="AY466" s="18" t="s">
        <v>149</v>
      </c>
      <c r="BE466" s="239">
        <f>IF(N466="základní",J466,0)</f>
        <v>0</v>
      </c>
      <c r="BF466" s="239">
        <f>IF(N466="snížená",J466,0)</f>
        <v>0</v>
      </c>
      <c r="BG466" s="239">
        <f>IF(N466="zákl. přenesená",J466,0)</f>
        <v>0</v>
      </c>
      <c r="BH466" s="239">
        <f>IF(N466="sníž. přenesená",J466,0)</f>
        <v>0</v>
      </c>
      <c r="BI466" s="239">
        <f>IF(N466="nulová",J466,0)</f>
        <v>0</v>
      </c>
      <c r="BJ466" s="18" t="s">
        <v>88</v>
      </c>
      <c r="BK466" s="239">
        <f>ROUND(I466*H466,2)</f>
        <v>0</v>
      </c>
      <c r="BL466" s="18" t="s">
        <v>157</v>
      </c>
      <c r="BM466" s="238" t="s">
        <v>805</v>
      </c>
    </row>
    <row r="467" s="13" customFormat="1">
      <c r="A467" s="13"/>
      <c r="B467" s="240"/>
      <c r="C467" s="241"/>
      <c r="D467" s="242" t="s">
        <v>159</v>
      </c>
      <c r="E467" s="243" t="s">
        <v>19</v>
      </c>
      <c r="F467" s="244" t="s">
        <v>806</v>
      </c>
      <c r="G467" s="241"/>
      <c r="H467" s="245">
        <v>1.94</v>
      </c>
      <c r="I467" s="246"/>
      <c r="J467" s="241"/>
      <c r="K467" s="241"/>
      <c r="L467" s="247"/>
      <c r="M467" s="248"/>
      <c r="N467" s="249"/>
      <c r="O467" s="249"/>
      <c r="P467" s="249"/>
      <c r="Q467" s="249"/>
      <c r="R467" s="249"/>
      <c r="S467" s="249"/>
      <c r="T467" s="25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1" t="s">
        <v>159</v>
      </c>
      <c r="AU467" s="251" t="s">
        <v>88</v>
      </c>
      <c r="AV467" s="13" t="s">
        <v>88</v>
      </c>
      <c r="AW467" s="13" t="s">
        <v>37</v>
      </c>
      <c r="AX467" s="13" t="s">
        <v>75</v>
      </c>
      <c r="AY467" s="251" t="s">
        <v>149</v>
      </c>
    </row>
    <row r="468" s="13" customFormat="1">
      <c r="A468" s="13"/>
      <c r="B468" s="240"/>
      <c r="C468" s="241"/>
      <c r="D468" s="242" t="s">
        <v>159</v>
      </c>
      <c r="E468" s="243" t="s">
        <v>19</v>
      </c>
      <c r="F468" s="244" t="s">
        <v>807</v>
      </c>
      <c r="G468" s="241"/>
      <c r="H468" s="245">
        <v>8.1999999999999993</v>
      </c>
      <c r="I468" s="246"/>
      <c r="J468" s="241"/>
      <c r="K468" s="241"/>
      <c r="L468" s="247"/>
      <c r="M468" s="248"/>
      <c r="N468" s="249"/>
      <c r="O468" s="249"/>
      <c r="P468" s="249"/>
      <c r="Q468" s="249"/>
      <c r="R468" s="249"/>
      <c r="S468" s="249"/>
      <c r="T468" s="25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1" t="s">
        <v>159</v>
      </c>
      <c r="AU468" s="251" t="s">
        <v>88</v>
      </c>
      <c r="AV468" s="13" t="s">
        <v>88</v>
      </c>
      <c r="AW468" s="13" t="s">
        <v>37</v>
      </c>
      <c r="AX468" s="13" t="s">
        <v>75</v>
      </c>
      <c r="AY468" s="251" t="s">
        <v>149</v>
      </c>
    </row>
    <row r="469" s="14" customFormat="1">
      <c r="A469" s="14"/>
      <c r="B469" s="252"/>
      <c r="C469" s="253"/>
      <c r="D469" s="242" t="s">
        <v>159</v>
      </c>
      <c r="E469" s="254" t="s">
        <v>19</v>
      </c>
      <c r="F469" s="255" t="s">
        <v>163</v>
      </c>
      <c r="G469" s="253"/>
      <c r="H469" s="256">
        <v>10.140000000000001</v>
      </c>
      <c r="I469" s="257"/>
      <c r="J469" s="253"/>
      <c r="K469" s="253"/>
      <c r="L469" s="258"/>
      <c r="M469" s="259"/>
      <c r="N469" s="260"/>
      <c r="O469" s="260"/>
      <c r="P469" s="260"/>
      <c r="Q469" s="260"/>
      <c r="R469" s="260"/>
      <c r="S469" s="260"/>
      <c r="T469" s="26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2" t="s">
        <v>159</v>
      </c>
      <c r="AU469" s="262" t="s">
        <v>88</v>
      </c>
      <c r="AV469" s="14" t="s">
        <v>157</v>
      </c>
      <c r="AW469" s="14" t="s">
        <v>37</v>
      </c>
      <c r="AX469" s="14" t="s">
        <v>82</v>
      </c>
      <c r="AY469" s="262" t="s">
        <v>149</v>
      </c>
    </row>
    <row r="470" s="2" customFormat="1" ht="16.5" customHeight="1">
      <c r="A470" s="39"/>
      <c r="B470" s="40"/>
      <c r="C470" s="263" t="s">
        <v>808</v>
      </c>
      <c r="D470" s="263" t="s">
        <v>196</v>
      </c>
      <c r="E470" s="264" t="s">
        <v>809</v>
      </c>
      <c r="F470" s="265" t="s">
        <v>810</v>
      </c>
      <c r="G470" s="266" t="s">
        <v>346</v>
      </c>
      <c r="H470" s="267">
        <v>13</v>
      </c>
      <c r="I470" s="268"/>
      <c r="J470" s="269">
        <f>ROUND(I470*H470,2)</f>
        <v>0</v>
      </c>
      <c r="K470" s="265" t="s">
        <v>156</v>
      </c>
      <c r="L470" s="270"/>
      <c r="M470" s="271" t="s">
        <v>19</v>
      </c>
      <c r="N470" s="272" t="s">
        <v>47</v>
      </c>
      <c r="O470" s="85"/>
      <c r="P470" s="236">
        <f>O470*H470</f>
        <v>0</v>
      </c>
      <c r="Q470" s="236">
        <v>0.00021000000000000001</v>
      </c>
      <c r="R470" s="236">
        <f>Q470*H470</f>
        <v>0.0027300000000000002</v>
      </c>
      <c r="S470" s="236">
        <v>0</v>
      </c>
      <c r="T470" s="23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8" t="s">
        <v>195</v>
      </c>
      <c r="AT470" s="238" t="s">
        <v>196</v>
      </c>
      <c r="AU470" s="238" t="s">
        <v>88</v>
      </c>
      <c r="AY470" s="18" t="s">
        <v>149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8" t="s">
        <v>88</v>
      </c>
      <c r="BK470" s="239">
        <f>ROUND(I470*H470,2)</f>
        <v>0</v>
      </c>
      <c r="BL470" s="18" t="s">
        <v>157</v>
      </c>
      <c r="BM470" s="238" t="s">
        <v>811</v>
      </c>
    </row>
    <row r="471" s="2" customFormat="1" ht="36" customHeight="1">
      <c r="A471" s="39"/>
      <c r="B471" s="40"/>
      <c r="C471" s="227" t="s">
        <v>812</v>
      </c>
      <c r="D471" s="227" t="s">
        <v>152</v>
      </c>
      <c r="E471" s="228" t="s">
        <v>813</v>
      </c>
      <c r="F471" s="229" t="s">
        <v>814</v>
      </c>
      <c r="G471" s="230" t="s">
        <v>166</v>
      </c>
      <c r="H471" s="231">
        <v>63.271999999999998</v>
      </c>
      <c r="I471" s="232"/>
      <c r="J471" s="233">
        <f>ROUND(I471*H471,2)</f>
        <v>0</v>
      </c>
      <c r="K471" s="229" t="s">
        <v>156</v>
      </c>
      <c r="L471" s="45"/>
      <c r="M471" s="234" t="s">
        <v>19</v>
      </c>
      <c r="N471" s="235" t="s">
        <v>47</v>
      </c>
      <c r="O471" s="85"/>
      <c r="P471" s="236">
        <f>O471*H471</f>
        <v>0</v>
      </c>
      <c r="Q471" s="236">
        <v>0.00012999999999999999</v>
      </c>
      <c r="R471" s="236">
        <f>Q471*H471</f>
        <v>0.0082253599999999993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157</v>
      </c>
      <c r="AT471" s="238" t="s">
        <v>152</v>
      </c>
      <c r="AU471" s="238" t="s">
        <v>88</v>
      </c>
      <c r="AY471" s="18" t="s">
        <v>149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88</v>
      </c>
      <c r="BK471" s="239">
        <f>ROUND(I471*H471,2)</f>
        <v>0</v>
      </c>
      <c r="BL471" s="18" t="s">
        <v>157</v>
      </c>
      <c r="BM471" s="238" t="s">
        <v>815</v>
      </c>
    </row>
    <row r="472" s="13" customFormat="1">
      <c r="A472" s="13"/>
      <c r="B472" s="240"/>
      <c r="C472" s="241"/>
      <c r="D472" s="242" t="s">
        <v>159</v>
      </c>
      <c r="E472" s="243" t="s">
        <v>19</v>
      </c>
      <c r="F472" s="244" t="s">
        <v>816</v>
      </c>
      <c r="G472" s="241"/>
      <c r="H472" s="245">
        <v>13.262000000000001</v>
      </c>
      <c r="I472" s="246"/>
      <c r="J472" s="241"/>
      <c r="K472" s="241"/>
      <c r="L472" s="247"/>
      <c r="M472" s="248"/>
      <c r="N472" s="249"/>
      <c r="O472" s="249"/>
      <c r="P472" s="249"/>
      <c r="Q472" s="249"/>
      <c r="R472" s="249"/>
      <c r="S472" s="249"/>
      <c r="T472" s="25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1" t="s">
        <v>159</v>
      </c>
      <c r="AU472" s="251" t="s">
        <v>88</v>
      </c>
      <c r="AV472" s="13" t="s">
        <v>88</v>
      </c>
      <c r="AW472" s="13" t="s">
        <v>37</v>
      </c>
      <c r="AX472" s="13" t="s">
        <v>75</v>
      </c>
      <c r="AY472" s="251" t="s">
        <v>149</v>
      </c>
    </row>
    <row r="473" s="13" customFormat="1">
      <c r="A473" s="13"/>
      <c r="B473" s="240"/>
      <c r="C473" s="241"/>
      <c r="D473" s="242" t="s">
        <v>159</v>
      </c>
      <c r="E473" s="243" t="s">
        <v>19</v>
      </c>
      <c r="F473" s="244" t="s">
        <v>615</v>
      </c>
      <c r="G473" s="241"/>
      <c r="H473" s="245">
        <v>8.4700000000000006</v>
      </c>
      <c r="I473" s="246"/>
      <c r="J473" s="241"/>
      <c r="K473" s="241"/>
      <c r="L473" s="247"/>
      <c r="M473" s="248"/>
      <c r="N473" s="249"/>
      <c r="O473" s="249"/>
      <c r="P473" s="249"/>
      <c r="Q473" s="249"/>
      <c r="R473" s="249"/>
      <c r="S473" s="249"/>
      <c r="T473" s="25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1" t="s">
        <v>159</v>
      </c>
      <c r="AU473" s="251" t="s">
        <v>88</v>
      </c>
      <c r="AV473" s="13" t="s">
        <v>88</v>
      </c>
      <c r="AW473" s="13" t="s">
        <v>37</v>
      </c>
      <c r="AX473" s="13" t="s">
        <v>75</v>
      </c>
      <c r="AY473" s="251" t="s">
        <v>149</v>
      </c>
    </row>
    <row r="474" s="13" customFormat="1">
      <c r="A474" s="13"/>
      <c r="B474" s="240"/>
      <c r="C474" s="241"/>
      <c r="D474" s="242" t="s">
        <v>159</v>
      </c>
      <c r="E474" s="243" t="s">
        <v>19</v>
      </c>
      <c r="F474" s="244" t="s">
        <v>618</v>
      </c>
      <c r="G474" s="241"/>
      <c r="H474" s="245">
        <v>25.550000000000001</v>
      </c>
      <c r="I474" s="246"/>
      <c r="J474" s="241"/>
      <c r="K474" s="241"/>
      <c r="L474" s="247"/>
      <c r="M474" s="248"/>
      <c r="N474" s="249"/>
      <c r="O474" s="249"/>
      <c r="P474" s="249"/>
      <c r="Q474" s="249"/>
      <c r="R474" s="249"/>
      <c r="S474" s="249"/>
      <c r="T474" s="25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1" t="s">
        <v>159</v>
      </c>
      <c r="AU474" s="251" t="s">
        <v>88</v>
      </c>
      <c r="AV474" s="13" t="s">
        <v>88</v>
      </c>
      <c r="AW474" s="13" t="s">
        <v>37</v>
      </c>
      <c r="AX474" s="13" t="s">
        <v>75</v>
      </c>
      <c r="AY474" s="251" t="s">
        <v>149</v>
      </c>
    </row>
    <row r="475" s="13" customFormat="1">
      <c r="A475" s="13"/>
      <c r="B475" s="240"/>
      <c r="C475" s="241"/>
      <c r="D475" s="242" t="s">
        <v>159</v>
      </c>
      <c r="E475" s="243" t="s">
        <v>19</v>
      </c>
      <c r="F475" s="244" t="s">
        <v>619</v>
      </c>
      <c r="G475" s="241"/>
      <c r="H475" s="245">
        <v>15.99</v>
      </c>
      <c r="I475" s="246"/>
      <c r="J475" s="241"/>
      <c r="K475" s="241"/>
      <c r="L475" s="247"/>
      <c r="M475" s="248"/>
      <c r="N475" s="249"/>
      <c r="O475" s="249"/>
      <c r="P475" s="249"/>
      <c r="Q475" s="249"/>
      <c r="R475" s="249"/>
      <c r="S475" s="249"/>
      <c r="T475" s="25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1" t="s">
        <v>159</v>
      </c>
      <c r="AU475" s="251" t="s">
        <v>88</v>
      </c>
      <c r="AV475" s="13" t="s">
        <v>88</v>
      </c>
      <c r="AW475" s="13" t="s">
        <v>37</v>
      </c>
      <c r="AX475" s="13" t="s">
        <v>75</v>
      </c>
      <c r="AY475" s="251" t="s">
        <v>149</v>
      </c>
    </row>
    <row r="476" s="14" customFormat="1">
      <c r="A476" s="14"/>
      <c r="B476" s="252"/>
      <c r="C476" s="253"/>
      <c r="D476" s="242" t="s">
        <v>159</v>
      </c>
      <c r="E476" s="254" t="s">
        <v>19</v>
      </c>
      <c r="F476" s="255" t="s">
        <v>163</v>
      </c>
      <c r="G476" s="253"/>
      <c r="H476" s="256">
        <v>63.271999999999998</v>
      </c>
      <c r="I476" s="257"/>
      <c r="J476" s="253"/>
      <c r="K476" s="253"/>
      <c r="L476" s="258"/>
      <c r="M476" s="259"/>
      <c r="N476" s="260"/>
      <c r="O476" s="260"/>
      <c r="P476" s="260"/>
      <c r="Q476" s="260"/>
      <c r="R476" s="260"/>
      <c r="S476" s="260"/>
      <c r="T476" s="26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2" t="s">
        <v>159</v>
      </c>
      <c r="AU476" s="262" t="s">
        <v>88</v>
      </c>
      <c r="AV476" s="14" t="s">
        <v>157</v>
      </c>
      <c r="AW476" s="14" t="s">
        <v>37</v>
      </c>
      <c r="AX476" s="14" t="s">
        <v>82</v>
      </c>
      <c r="AY476" s="262" t="s">
        <v>149</v>
      </c>
    </row>
    <row r="477" s="2" customFormat="1" ht="16.5" customHeight="1">
      <c r="A477" s="39"/>
      <c r="B477" s="40"/>
      <c r="C477" s="263" t="s">
        <v>817</v>
      </c>
      <c r="D477" s="263" t="s">
        <v>196</v>
      </c>
      <c r="E477" s="264" t="s">
        <v>818</v>
      </c>
      <c r="F477" s="265" t="s">
        <v>819</v>
      </c>
      <c r="G477" s="266" t="s">
        <v>166</v>
      </c>
      <c r="H477" s="267">
        <v>66.436000000000007</v>
      </c>
      <c r="I477" s="268"/>
      <c r="J477" s="269">
        <f>ROUND(I477*H477,2)</f>
        <v>0</v>
      </c>
      <c r="K477" s="265" t="s">
        <v>19</v>
      </c>
      <c r="L477" s="270"/>
      <c r="M477" s="271" t="s">
        <v>19</v>
      </c>
      <c r="N477" s="272" t="s">
        <v>47</v>
      </c>
      <c r="O477" s="85"/>
      <c r="P477" s="236">
        <f>O477*H477</f>
        <v>0</v>
      </c>
      <c r="Q477" s="236">
        <v>0</v>
      </c>
      <c r="R477" s="236">
        <f>Q477*H477</f>
        <v>0</v>
      </c>
      <c r="S477" s="236">
        <v>0</v>
      </c>
      <c r="T477" s="23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8" t="s">
        <v>195</v>
      </c>
      <c r="AT477" s="238" t="s">
        <v>196</v>
      </c>
      <c r="AU477" s="238" t="s">
        <v>88</v>
      </c>
      <c r="AY477" s="18" t="s">
        <v>149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8" t="s">
        <v>88</v>
      </c>
      <c r="BK477" s="239">
        <f>ROUND(I477*H477,2)</f>
        <v>0</v>
      </c>
      <c r="BL477" s="18" t="s">
        <v>157</v>
      </c>
      <c r="BM477" s="238" t="s">
        <v>820</v>
      </c>
    </row>
    <row r="478" s="13" customFormat="1">
      <c r="A478" s="13"/>
      <c r="B478" s="240"/>
      <c r="C478" s="241"/>
      <c r="D478" s="242" t="s">
        <v>159</v>
      </c>
      <c r="E478" s="241"/>
      <c r="F478" s="244" t="s">
        <v>821</v>
      </c>
      <c r="G478" s="241"/>
      <c r="H478" s="245">
        <v>66.436000000000007</v>
      </c>
      <c r="I478" s="246"/>
      <c r="J478" s="241"/>
      <c r="K478" s="241"/>
      <c r="L478" s="247"/>
      <c r="M478" s="248"/>
      <c r="N478" s="249"/>
      <c r="O478" s="249"/>
      <c r="P478" s="249"/>
      <c r="Q478" s="249"/>
      <c r="R478" s="249"/>
      <c r="S478" s="249"/>
      <c r="T478" s="25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1" t="s">
        <v>159</v>
      </c>
      <c r="AU478" s="251" t="s">
        <v>88</v>
      </c>
      <c r="AV478" s="13" t="s">
        <v>88</v>
      </c>
      <c r="AW478" s="13" t="s">
        <v>4</v>
      </c>
      <c r="AX478" s="13" t="s">
        <v>82</v>
      </c>
      <c r="AY478" s="251" t="s">
        <v>149</v>
      </c>
    </row>
    <row r="479" s="2" customFormat="1" ht="24" customHeight="1">
      <c r="A479" s="39"/>
      <c r="B479" s="40"/>
      <c r="C479" s="227" t="s">
        <v>822</v>
      </c>
      <c r="D479" s="227" t="s">
        <v>152</v>
      </c>
      <c r="E479" s="228" t="s">
        <v>823</v>
      </c>
      <c r="F479" s="229" t="s">
        <v>824</v>
      </c>
      <c r="G479" s="230" t="s">
        <v>166</v>
      </c>
      <c r="H479" s="231">
        <v>63.271999999999998</v>
      </c>
      <c r="I479" s="232"/>
      <c r="J479" s="233">
        <f>ROUND(I479*H479,2)</f>
        <v>0</v>
      </c>
      <c r="K479" s="229" t="s">
        <v>156</v>
      </c>
      <c r="L479" s="45"/>
      <c r="M479" s="234" t="s">
        <v>19</v>
      </c>
      <c r="N479" s="235" t="s">
        <v>47</v>
      </c>
      <c r="O479" s="85"/>
      <c r="P479" s="236">
        <f>O479*H479</f>
        <v>0</v>
      </c>
      <c r="Q479" s="236">
        <v>0</v>
      </c>
      <c r="R479" s="236">
        <f>Q479*H479</f>
        <v>0</v>
      </c>
      <c r="S479" s="236">
        <v>0</v>
      </c>
      <c r="T479" s="23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8" t="s">
        <v>157</v>
      </c>
      <c r="AT479" s="238" t="s">
        <v>152</v>
      </c>
      <c r="AU479" s="238" t="s">
        <v>88</v>
      </c>
      <c r="AY479" s="18" t="s">
        <v>149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8" t="s">
        <v>88</v>
      </c>
      <c r="BK479" s="239">
        <f>ROUND(I479*H479,2)</f>
        <v>0</v>
      </c>
      <c r="BL479" s="18" t="s">
        <v>157</v>
      </c>
      <c r="BM479" s="238" t="s">
        <v>825</v>
      </c>
    </row>
    <row r="480" s="2" customFormat="1" ht="24" customHeight="1">
      <c r="A480" s="39"/>
      <c r="B480" s="40"/>
      <c r="C480" s="263" t="s">
        <v>826</v>
      </c>
      <c r="D480" s="263" t="s">
        <v>196</v>
      </c>
      <c r="E480" s="264" t="s">
        <v>827</v>
      </c>
      <c r="F480" s="265" t="s">
        <v>828</v>
      </c>
      <c r="G480" s="266" t="s">
        <v>166</v>
      </c>
      <c r="H480" s="267">
        <v>72.763000000000005</v>
      </c>
      <c r="I480" s="268"/>
      <c r="J480" s="269">
        <f>ROUND(I480*H480,2)</f>
        <v>0</v>
      </c>
      <c r="K480" s="265" t="s">
        <v>156</v>
      </c>
      <c r="L480" s="270"/>
      <c r="M480" s="271" t="s">
        <v>19</v>
      </c>
      <c r="N480" s="272" t="s">
        <v>47</v>
      </c>
      <c r="O480" s="85"/>
      <c r="P480" s="236">
        <f>O480*H480</f>
        <v>0</v>
      </c>
      <c r="Q480" s="236">
        <v>0.00080000000000000004</v>
      </c>
      <c r="R480" s="236">
        <f>Q480*H480</f>
        <v>0.058210400000000009</v>
      </c>
      <c r="S480" s="236">
        <v>0</v>
      </c>
      <c r="T480" s="237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8" t="s">
        <v>195</v>
      </c>
      <c r="AT480" s="238" t="s">
        <v>196</v>
      </c>
      <c r="AU480" s="238" t="s">
        <v>88</v>
      </c>
      <c r="AY480" s="18" t="s">
        <v>149</v>
      </c>
      <c r="BE480" s="239">
        <f>IF(N480="základní",J480,0)</f>
        <v>0</v>
      </c>
      <c r="BF480" s="239">
        <f>IF(N480="snížená",J480,0)</f>
        <v>0</v>
      </c>
      <c r="BG480" s="239">
        <f>IF(N480="zákl. přenesená",J480,0)</f>
        <v>0</v>
      </c>
      <c r="BH480" s="239">
        <f>IF(N480="sníž. přenesená",J480,0)</f>
        <v>0</v>
      </c>
      <c r="BI480" s="239">
        <f>IF(N480="nulová",J480,0)</f>
        <v>0</v>
      </c>
      <c r="BJ480" s="18" t="s">
        <v>88</v>
      </c>
      <c r="BK480" s="239">
        <f>ROUND(I480*H480,2)</f>
        <v>0</v>
      </c>
      <c r="BL480" s="18" t="s">
        <v>157</v>
      </c>
      <c r="BM480" s="238" t="s">
        <v>829</v>
      </c>
    </row>
    <row r="481" s="13" customFormat="1">
      <c r="A481" s="13"/>
      <c r="B481" s="240"/>
      <c r="C481" s="241"/>
      <c r="D481" s="242" t="s">
        <v>159</v>
      </c>
      <c r="E481" s="241"/>
      <c r="F481" s="244" t="s">
        <v>830</v>
      </c>
      <c r="G481" s="241"/>
      <c r="H481" s="245">
        <v>72.763000000000005</v>
      </c>
      <c r="I481" s="246"/>
      <c r="J481" s="241"/>
      <c r="K481" s="241"/>
      <c r="L481" s="247"/>
      <c r="M481" s="248"/>
      <c r="N481" s="249"/>
      <c r="O481" s="249"/>
      <c r="P481" s="249"/>
      <c r="Q481" s="249"/>
      <c r="R481" s="249"/>
      <c r="S481" s="249"/>
      <c r="T481" s="25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1" t="s">
        <v>159</v>
      </c>
      <c r="AU481" s="251" t="s">
        <v>88</v>
      </c>
      <c r="AV481" s="13" t="s">
        <v>88</v>
      </c>
      <c r="AW481" s="13" t="s">
        <v>4</v>
      </c>
      <c r="AX481" s="13" t="s">
        <v>82</v>
      </c>
      <c r="AY481" s="251" t="s">
        <v>149</v>
      </c>
    </row>
    <row r="482" s="2" customFormat="1" ht="36" customHeight="1">
      <c r="A482" s="39"/>
      <c r="B482" s="40"/>
      <c r="C482" s="227" t="s">
        <v>831</v>
      </c>
      <c r="D482" s="227" t="s">
        <v>152</v>
      </c>
      <c r="E482" s="228" t="s">
        <v>832</v>
      </c>
      <c r="F482" s="229" t="s">
        <v>833</v>
      </c>
      <c r="G482" s="230" t="s">
        <v>175</v>
      </c>
      <c r="H482" s="231">
        <v>0.64000000000000001</v>
      </c>
      <c r="I482" s="232"/>
      <c r="J482" s="233">
        <f>ROUND(I482*H482,2)</f>
        <v>0</v>
      </c>
      <c r="K482" s="229" t="s">
        <v>156</v>
      </c>
      <c r="L482" s="45"/>
      <c r="M482" s="234" t="s">
        <v>19</v>
      </c>
      <c r="N482" s="235" t="s">
        <v>47</v>
      </c>
      <c r="O482" s="85"/>
      <c r="P482" s="236">
        <f>O482*H482</f>
        <v>0</v>
      </c>
      <c r="Q482" s="236">
        <v>0</v>
      </c>
      <c r="R482" s="236">
        <f>Q482*H482</f>
        <v>0</v>
      </c>
      <c r="S482" s="236">
        <v>0</v>
      </c>
      <c r="T482" s="23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8" t="s">
        <v>157</v>
      </c>
      <c r="AT482" s="238" t="s">
        <v>152</v>
      </c>
      <c r="AU482" s="238" t="s">
        <v>88</v>
      </c>
      <c r="AY482" s="18" t="s">
        <v>149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8" t="s">
        <v>88</v>
      </c>
      <c r="BK482" s="239">
        <f>ROUND(I482*H482,2)</f>
        <v>0</v>
      </c>
      <c r="BL482" s="18" t="s">
        <v>157</v>
      </c>
      <c r="BM482" s="238" t="s">
        <v>834</v>
      </c>
    </row>
    <row r="483" s="12" customFormat="1" ht="22.8" customHeight="1">
      <c r="A483" s="12"/>
      <c r="B483" s="211"/>
      <c r="C483" s="212"/>
      <c r="D483" s="213" t="s">
        <v>74</v>
      </c>
      <c r="E483" s="225" t="s">
        <v>835</v>
      </c>
      <c r="F483" s="225" t="s">
        <v>836</v>
      </c>
      <c r="G483" s="212"/>
      <c r="H483" s="212"/>
      <c r="I483" s="215"/>
      <c r="J483" s="226">
        <f>BK483</f>
        <v>0</v>
      </c>
      <c r="K483" s="212"/>
      <c r="L483" s="217"/>
      <c r="M483" s="218"/>
      <c r="N483" s="219"/>
      <c r="O483" s="219"/>
      <c r="P483" s="220">
        <f>SUM(P484:P487)</f>
        <v>0</v>
      </c>
      <c r="Q483" s="219"/>
      <c r="R483" s="220">
        <f>SUM(R484:R487)</f>
        <v>0</v>
      </c>
      <c r="S483" s="219"/>
      <c r="T483" s="221">
        <f>SUM(T484:T487)</f>
        <v>0.27049800000000002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22" t="s">
        <v>82</v>
      </c>
      <c r="AT483" s="223" t="s">
        <v>74</v>
      </c>
      <c r="AU483" s="223" t="s">
        <v>82</v>
      </c>
      <c r="AY483" s="222" t="s">
        <v>149</v>
      </c>
      <c r="BK483" s="224">
        <f>SUM(BK484:BK487)</f>
        <v>0</v>
      </c>
    </row>
    <row r="484" s="2" customFormat="1" ht="24" customHeight="1">
      <c r="A484" s="39"/>
      <c r="B484" s="40"/>
      <c r="C484" s="227" t="s">
        <v>837</v>
      </c>
      <c r="D484" s="227" t="s">
        <v>152</v>
      </c>
      <c r="E484" s="228" t="s">
        <v>838</v>
      </c>
      <c r="F484" s="229" t="s">
        <v>839</v>
      </c>
      <c r="G484" s="230" t="s">
        <v>166</v>
      </c>
      <c r="H484" s="231">
        <v>88.450000000000003</v>
      </c>
      <c r="I484" s="232"/>
      <c r="J484" s="233">
        <f>ROUND(I484*H484,2)</f>
        <v>0</v>
      </c>
      <c r="K484" s="229" t="s">
        <v>156</v>
      </c>
      <c r="L484" s="45"/>
      <c r="M484" s="234" t="s">
        <v>19</v>
      </c>
      <c r="N484" s="235" t="s">
        <v>47</v>
      </c>
      <c r="O484" s="85"/>
      <c r="P484" s="236">
        <f>O484*H484</f>
        <v>0</v>
      </c>
      <c r="Q484" s="236">
        <v>0</v>
      </c>
      <c r="R484" s="236">
        <f>Q484*H484</f>
        <v>0</v>
      </c>
      <c r="S484" s="236">
        <v>0.0030000000000000001</v>
      </c>
      <c r="T484" s="237">
        <f>S484*H484</f>
        <v>0.26535000000000003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8" t="s">
        <v>157</v>
      </c>
      <c r="AT484" s="238" t="s">
        <v>152</v>
      </c>
      <c r="AU484" s="238" t="s">
        <v>88</v>
      </c>
      <c r="AY484" s="18" t="s">
        <v>149</v>
      </c>
      <c r="BE484" s="239">
        <f>IF(N484="základní",J484,0)</f>
        <v>0</v>
      </c>
      <c r="BF484" s="239">
        <f>IF(N484="snížená",J484,0)</f>
        <v>0</v>
      </c>
      <c r="BG484" s="239">
        <f>IF(N484="zákl. přenesená",J484,0)</f>
        <v>0</v>
      </c>
      <c r="BH484" s="239">
        <f>IF(N484="sníž. přenesená",J484,0)</f>
        <v>0</v>
      </c>
      <c r="BI484" s="239">
        <f>IF(N484="nulová",J484,0)</f>
        <v>0</v>
      </c>
      <c r="BJ484" s="18" t="s">
        <v>88</v>
      </c>
      <c r="BK484" s="239">
        <f>ROUND(I484*H484,2)</f>
        <v>0</v>
      </c>
      <c r="BL484" s="18" t="s">
        <v>157</v>
      </c>
      <c r="BM484" s="238" t="s">
        <v>840</v>
      </c>
    </row>
    <row r="485" s="13" customFormat="1">
      <c r="A485" s="13"/>
      <c r="B485" s="240"/>
      <c r="C485" s="241"/>
      <c r="D485" s="242" t="s">
        <v>159</v>
      </c>
      <c r="E485" s="243" t="s">
        <v>19</v>
      </c>
      <c r="F485" s="244" t="s">
        <v>336</v>
      </c>
      <c r="G485" s="241"/>
      <c r="H485" s="245">
        <v>88.450000000000003</v>
      </c>
      <c r="I485" s="246"/>
      <c r="J485" s="241"/>
      <c r="K485" s="241"/>
      <c r="L485" s="247"/>
      <c r="M485" s="248"/>
      <c r="N485" s="249"/>
      <c r="O485" s="249"/>
      <c r="P485" s="249"/>
      <c r="Q485" s="249"/>
      <c r="R485" s="249"/>
      <c r="S485" s="249"/>
      <c r="T485" s="25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1" t="s">
        <v>159</v>
      </c>
      <c r="AU485" s="251" t="s">
        <v>88</v>
      </c>
      <c r="AV485" s="13" t="s">
        <v>88</v>
      </c>
      <c r="AW485" s="13" t="s">
        <v>37</v>
      </c>
      <c r="AX485" s="13" t="s">
        <v>82</v>
      </c>
      <c r="AY485" s="251" t="s">
        <v>149</v>
      </c>
    </row>
    <row r="486" s="2" customFormat="1" ht="16.5" customHeight="1">
      <c r="A486" s="39"/>
      <c r="B486" s="40"/>
      <c r="C486" s="227" t="s">
        <v>841</v>
      </c>
      <c r="D486" s="227" t="s">
        <v>152</v>
      </c>
      <c r="E486" s="228" t="s">
        <v>842</v>
      </c>
      <c r="F486" s="229" t="s">
        <v>843</v>
      </c>
      <c r="G486" s="230" t="s">
        <v>346</v>
      </c>
      <c r="H486" s="231">
        <v>17.16</v>
      </c>
      <c r="I486" s="232"/>
      <c r="J486" s="233">
        <f>ROUND(I486*H486,2)</f>
        <v>0</v>
      </c>
      <c r="K486" s="229" t="s">
        <v>156</v>
      </c>
      <c r="L486" s="45"/>
      <c r="M486" s="234" t="s">
        <v>19</v>
      </c>
      <c r="N486" s="235" t="s">
        <v>47</v>
      </c>
      <c r="O486" s="85"/>
      <c r="P486" s="236">
        <f>O486*H486</f>
        <v>0</v>
      </c>
      <c r="Q486" s="236">
        <v>0</v>
      </c>
      <c r="R486" s="236">
        <f>Q486*H486</f>
        <v>0</v>
      </c>
      <c r="S486" s="236">
        <v>0.00029999999999999997</v>
      </c>
      <c r="T486" s="237">
        <f>S486*H486</f>
        <v>0.0051479999999999998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8" t="s">
        <v>157</v>
      </c>
      <c r="AT486" s="238" t="s">
        <v>152</v>
      </c>
      <c r="AU486" s="238" t="s">
        <v>88</v>
      </c>
      <c r="AY486" s="18" t="s">
        <v>149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8" t="s">
        <v>88</v>
      </c>
      <c r="BK486" s="239">
        <f>ROUND(I486*H486,2)</f>
        <v>0</v>
      </c>
      <c r="BL486" s="18" t="s">
        <v>157</v>
      </c>
      <c r="BM486" s="238" t="s">
        <v>844</v>
      </c>
    </row>
    <row r="487" s="13" customFormat="1">
      <c r="A487" s="13"/>
      <c r="B487" s="240"/>
      <c r="C487" s="241"/>
      <c r="D487" s="242" t="s">
        <v>159</v>
      </c>
      <c r="E487" s="243" t="s">
        <v>19</v>
      </c>
      <c r="F487" s="244" t="s">
        <v>352</v>
      </c>
      <c r="G487" s="241"/>
      <c r="H487" s="245">
        <v>17.16</v>
      </c>
      <c r="I487" s="246"/>
      <c r="J487" s="241"/>
      <c r="K487" s="241"/>
      <c r="L487" s="247"/>
      <c r="M487" s="248"/>
      <c r="N487" s="249"/>
      <c r="O487" s="249"/>
      <c r="P487" s="249"/>
      <c r="Q487" s="249"/>
      <c r="R487" s="249"/>
      <c r="S487" s="249"/>
      <c r="T487" s="25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1" t="s">
        <v>159</v>
      </c>
      <c r="AU487" s="251" t="s">
        <v>88</v>
      </c>
      <c r="AV487" s="13" t="s">
        <v>88</v>
      </c>
      <c r="AW487" s="13" t="s">
        <v>37</v>
      </c>
      <c r="AX487" s="13" t="s">
        <v>82</v>
      </c>
      <c r="AY487" s="251" t="s">
        <v>149</v>
      </c>
    </row>
    <row r="488" s="12" customFormat="1" ht="22.8" customHeight="1">
      <c r="A488" s="12"/>
      <c r="B488" s="211"/>
      <c r="C488" s="212"/>
      <c r="D488" s="213" t="s">
        <v>74</v>
      </c>
      <c r="E488" s="225" t="s">
        <v>845</v>
      </c>
      <c r="F488" s="225" t="s">
        <v>846</v>
      </c>
      <c r="G488" s="212"/>
      <c r="H488" s="212"/>
      <c r="I488" s="215"/>
      <c r="J488" s="226">
        <f>BK488</f>
        <v>0</v>
      </c>
      <c r="K488" s="212"/>
      <c r="L488" s="217"/>
      <c r="M488" s="218"/>
      <c r="N488" s="219"/>
      <c r="O488" s="219"/>
      <c r="P488" s="220">
        <f>SUM(P489:P521)</f>
        <v>0</v>
      </c>
      <c r="Q488" s="219"/>
      <c r="R488" s="220">
        <f>SUM(R489:R521)</f>
        <v>0.74339690000000003</v>
      </c>
      <c r="S488" s="219"/>
      <c r="T488" s="221">
        <f>SUM(T489:T521)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22" t="s">
        <v>82</v>
      </c>
      <c r="AT488" s="223" t="s">
        <v>74</v>
      </c>
      <c r="AU488" s="223" t="s">
        <v>82</v>
      </c>
      <c r="AY488" s="222" t="s">
        <v>149</v>
      </c>
      <c r="BK488" s="224">
        <f>SUM(BK489:BK521)</f>
        <v>0</v>
      </c>
    </row>
    <row r="489" s="2" customFormat="1" ht="24" customHeight="1">
      <c r="A489" s="39"/>
      <c r="B489" s="40"/>
      <c r="C489" s="227" t="s">
        <v>847</v>
      </c>
      <c r="D489" s="227" t="s">
        <v>152</v>
      </c>
      <c r="E489" s="228" t="s">
        <v>848</v>
      </c>
      <c r="F489" s="229" t="s">
        <v>849</v>
      </c>
      <c r="G489" s="230" t="s">
        <v>166</v>
      </c>
      <c r="H489" s="231">
        <v>33.718000000000004</v>
      </c>
      <c r="I489" s="232"/>
      <c r="J489" s="233">
        <f>ROUND(I489*H489,2)</f>
        <v>0</v>
      </c>
      <c r="K489" s="229" t="s">
        <v>156</v>
      </c>
      <c r="L489" s="45"/>
      <c r="M489" s="234" t="s">
        <v>19</v>
      </c>
      <c r="N489" s="235" t="s">
        <v>47</v>
      </c>
      <c r="O489" s="85"/>
      <c r="P489" s="236">
        <f>O489*H489</f>
        <v>0</v>
      </c>
      <c r="Q489" s="236">
        <v>0</v>
      </c>
      <c r="R489" s="236">
        <f>Q489*H489</f>
        <v>0</v>
      </c>
      <c r="S489" s="236">
        <v>0</v>
      </c>
      <c r="T489" s="23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8" t="s">
        <v>157</v>
      </c>
      <c r="AT489" s="238" t="s">
        <v>152</v>
      </c>
      <c r="AU489" s="238" t="s">
        <v>88</v>
      </c>
      <c r="AY489" s="18" t="s">
        <v>149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8" t="s">
        <v>88</v>
      </c>
      <c r="BK489" s="239">
        <f>ROUND(I489*H489,2)</f>
        <v>0</v>
      </c>
      <c r="BL489" s="18" t="s">
        <v>157</v>
      </c>
      <c r="BM489" s="238" t="s">
        <v>850</v>
      </c>
    </row>
    <row r="490" s="2" customFormat="1" ht="24" customHeight="1">
      <c r="A490" s="39"/>
      <c r="B490" s="40"/>
      <c r="C490" s="227" t="s">
        <v>851</v>
      </c>
      <c r="D490" s="227" t="s">
        <v>152</v>
      </c>
      <c r="E490" s="228" t="s">
        <v>852</v>
      </c>
      <c r="F490" s="229" t="s">
        <v>853</v>
      </c>
      <c r="G490" s="230" t="s">
        <v>166</v>
      </c>
      <c r="H490" s="231">
        <v>33.718000000000004</v>
      </c>
      <c r="I490" s="232"/>
      <c r="J490" s="233">
        <f>ROUND(I490*H490,2)</f>
        <v>0</v>
      </c>
      <c r="K490" s="229" t="s">
        <v>156</v>
      </c>
      <c r="L490" s="45"/>
      <c r="M490" s="234" t="s">
        <v>19</v>
      </c>
      <c r="N490" s="235" t="s">
        <v>47</v>
      </c>
      <c r="O490" s="85"/>
      <c r="P490" s="236">
        <f>O490*H490</f>
        <v>0</v>
      </c>
      <c r="Q490" s="236">
        <v>0.00029999999999999997</v>
      </c>
      <c r="R490" s="236">
        <f>Q490*H490</f>
        <v>0.0101154</v>
      </c>
      <c r="S490" s="236">
        <v>0</v>
      </c>
      <c r="T490" s="23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8" t="s">
        <v>157</v>
      </c>
      <c r="AT490" s="238" t="s">
        <v>152</v>
      </c>
      <c r="AU490" s="238" t="s">
        <v>88</v>
      </c>
      <c r="AY490" s="18" t="s">
        <v>149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8" t="s">
        <v>88</v>
      </c>
      <c r="BK490" s="239">
        <f>ROUND(I490*H490,2)</f>
        <v>0</v>
      </c>
      <c r="BL490" s="18" t="s">
        <v>157</v>
      </c>
      <c r="BM490" s="238" t="s">
        <v>854</v>
      </c>
    </row>
    <row r="491" s="2" customFormat="1" ht="24" customHeight="1">
      <c r="A491" s="39"/>
      <c r="B491" s="40"/>
      <c r="C491" s="227" t="s">
        <v>855</v>
      </c>
      <c r="D491" s="227" t="s">
        <v>152</v>
      </c>
      <c r="E491" s="228" t="s">
        <v>856</v>
      </c>
      <c r="F491" s="229" t="s">
        <v>857</v>
      </c>
      <c r="G491" s="230" t="s">
        <v>166</v>
      </c>
      <c r="H491" s="231">
        <v>6.8680000000000003</v>
      </c>
      <c r="I491" s="232"/>
      <c r="J491" s="233">
        <f>ROUND(I491*H491,2)</f>
        <v>0</v>
      </c>
      <c r="K491" s="229" t="s">
        <v>156</v>
      </c>
      <c r="L491" s="45"/>
      <c r="M491" s="234" t="s">
        <v>19</v>
      </c>
      <c r="N491" s="235" t="s">
        <v>47</v>
      </c>
      <c r="O491" s="85"/>
      <c r="P491" s="236">
        <f>O491*H491</f>
        <v>0</v>
      </c>
      <c r="Q491" s="236">
        <v>0.0015</v>
      </c>
      <c r="R491" s="236">
        <f>Q491*H491</f>
        <v>0.010302</v>
      </c>
      <c r="S491" s="236">
        <v>0</v>
      </c>
      <c r="T491" s="237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8" t="s">
        <v>157</v>
      </c>
      <c r="AT491" s="238" t="s">
        <v>152</v>
      </c>
      <c r="AU491" s="238" t="s">
        <v>88</v>
      </c>
      <c r="AY491" s="18" t="s">
        <v>149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8" t="s">
        <v>88</v>
      </c>
      <c r="BK491" s="239">
        <f>ROUND(I491*H491,2)</f>
        <v>0</v>
      </c>
      <c r="BL491" s="18" t="s">
        <v>157</v>
      </c>
      <c r="BM491" s="238" t="s">
        <v>858</v>
      </c>
    </row>
    <row r="492" s="13" customFormat="1">
      <c r="A492" s="13"/>
      <c r="B492" s="240"/>
      <c r="C492" s="241"/>
      <c r="D492" s="242" t="s">
        <v>159</v>
      </c>
      <c r="E492" s="243" t="s">
        <v>19</v>
      </c>
      <c r="F492" s="244" t="s">
        <v>859</v>
      </c>
      <c r="G492" s="241"/>
      <c r="H492" s="245">
        <v>6.8680000000000003</v>
      </c>
      <c r="I492" s="246"/>
      <c r="J492" s="241"/>
      <c r="K492" s="241"/>
      <c r="L492" s="247"/>
      <c r="M492" s="248"/>
      <c r="N492" s="249"/>
      <c r="O492" s="249"/>
      <c r="P492" s="249"/>
      <c r="Q492" s="249"/>
      <c r="R492" s="249"/>
      <c r="S492" s="249"/>
      <c r="T492" s="25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1" t="s">
        <v>159</v>
      </c>
      <c r="AU492" s="251" t="s">
        <v>88</v>
      </c>
      <c r="AV492" s="13" t="s">
        <v>88</v>
      </c>
      <c r="AW492" s="13" t="s">
        <v>37</v>
      </c>
      <c r="AX492" s="13" t="s">
        <v>82</v>
      </c>
      <c r="AY492" s="251" t="s">
        <v>149</v>
      </c>
    </row>
    <row r="493" s="2" customFormat="1" ht="24" customHeight="1">
      <c r="A493" s="39"/>
      <c r="B493" s="40"/>
      <c r="C493" s="227" t="s">
        <v>860</v>
      </c>
      <c r="D493" s="227" t="s">
        <v>152</v>
      </c>
      <c r="E493" s="228" t="s">
        <v>861</v>
      </c>
      <c r="F493" s="229" t="s">
        <v>862</v>
      </c>
      <c r="G493" s="230" t="s">
        <v>187</v>
      </c>
      <c r="H493" s="231">
        <v>2</v>
      </c>
      <c r="I493" s="232"/>
      <c r="J493" s="233">
        <f>ROUND(I493*H493,2)</f>
        <v>0</v>
      </c>
      <c r="K493" s="229" t="s">
        <v>156</v>
      </c>
      <c r="L493" s="45"/>
      <c r="M493" s="234" t="s">
        <v>19</v>
      </c>
      <c r="N493" s="235" t="s">
        <v>47</v>
      </c>
      <c r="O493" s="85"/>
      <c r="P493" s="236">
        <f>O493*H493</f>
        <v>0</v>
      </c>
      <c r="Q493" s="236">
        <v>0.00021000000000000001</v>
      </c>
      <c r="R493" s="236">
        <f>Q493*H493</f>
        <v>0.00042000000000000002</v>
      </c>
      <c r="S493" s="236">
        <v>0</v>
      </c>
      <c r="T493" s="237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8" t="s">
        <v>157</v>
      </c>
      <c r="AT493" s="238" t="s">
        <v>152</v>
      </c>
      <c r="AU493" s="238" t="s">
        <v>88</v>
      </c>
      <c r="AY493" s="18" t="s">
        <v>149</v>
      </c>
      <c r="BE493" s="239">
        <f>IF(N493="základní",J493,0)</f>
        <v>0</v>
      </c>
      <c r="BF493" s="239">
        <f>IF(N493="snížená",J493,0)</f>
        <v>0</v>
      </c>
      <c r="BG493" s="239">
        <f>IF(N493="zákl. přenesená",J493,0)</f>
        <v>0</v>
      </c>
      <c r="BH493" s="239">
        <f>IF(N493="sníž. přenesená",J493,0)</f>
        <v>0</v>
      </c>
      <c r="BI493" s="239">
        <f>IF(N493="nulová",J493,0)</f>
        <v>0</v>
      </c>
      <c r="BJ493" s="18" t="s">
        <v>88</v>
      </c>
      <c r="BK493" s="239">
        <f>ROUND(I493*H493,2)</f>
        <v>0</v>
      </c>
      <c r="BL493" s="18" t="s">
        <v>157</v>
      </c>
      <c r="BM493" s="238" t="s">
        <v>863</v>
      </c>
    </row>
    <row r="494" s="2" customFormat="1" ht="24" customHeight="1">
      <c r="A494" s="39"/>
      <c r="B494" s="40"/>
      <c r="C494" s="227" t="s">
        <v>864</v>
      </c>
      <c r="D494" s="227" t="s">
        <v>152</v>
      </c>
      <c r="E494" s="228" t="s">
        <v>865</v>
      </c>
      <c r="F494" s="229" t="s">
        <v>866</v>
      </c>
      <c r="G494" s="230" t="s">
        <v>346</v>
      </c>
      <c r="H494" s="231">
        <v>4</v>
      </c>
      <c r="I494" s="232"/>
      <c r="J494" s="233">
        <f>ROUND(I494*H494,2)</f>
        <v>0</v>
      </c>
      <c r="K494" s="229" t="s">
        <v>156</v>
      </c>
      <c r="L494" s="45"/>
      <c r="M494" s="234" t="s">
        <v>19</v>
      </c>
      <c r="N494" s="235" t="s">
        <v>47</v>
      </c>
      <c r="O494" s="85"/>
      <c r="P494" s="236">
        <f>O494*H494</f>
        <v>0</v>
      </c>
      <c r="Q494" s="236">
        <v>0.00040000000000000002</v>
      </c>
      <c r="R494" s="236">
        <f>Q494*H494</f>
        <v>0.0016000000000000001</v>
      </c>
      <c r="S494" s="236">
        <v>0</v>
      </c>
      <c r="T494" s="237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8" t="s">
        <v>157</v>
      </c>
      <c r="AT494" s="238" t="s">
        <v>152</v>
      </c>
      <c r="AU494" s="238" t="s">
        <v>88</v>
      </c>
      <c r="AY494" s="18" t="s">
        <v>149</v>
      </c>
      <c r="BE494" s="239">
        <f>IF(N494="základní",J494,0)</f>
        <v>0</v>
      </c>
      <c r="BF494" s="239">
        <f>IF(N494="snížená",J494,0)</f>
        <v>0</v>
      </c>
      <c r="BG494" s="239">
        <f>IF(N494="zákl. přenesená",J494,0)</f>
        <v>0</v>
      </c>
      <c r="BH494" s="239">
        <f>IF(N494="sníž. přenesená",J494,0)</f>
        <v>0</v>
      </c>
      <c r="BI494" s="239">
        <f>IF(N494="nulová",J494,0)</f>
        <v>0</v>
      </c>
      <c r="BJ494" s="18" t="s">
        <v>88</v>
      </c>
      <c r="BK494" s="239">
        <f>ROUND(I494*H494,2)</f>
        <v>0</v>
      </c>
      <c r="BL494" s="18" t="s">
        <v>157</v>
      </c>
      <c r="BM494" s="238" t="s">
        <v>867</v>
      </c>
    </row>
    <row r="495" s="2" customFormat="1" ht="36" customHeight="1">
      <c r="A495" s="39"/>
      <c r="B495" s="40"/>
      <c r="C495" s="227" t="s">
        <v>868</v>
      </c>
      <c r="D495" s="227" t="s">
        <v>152</v>
      </c>
      <c r="E495" s="228" t="s">
        <v>869</v>
      </c>
      <c r="F495" s="229" t="s">
        <v>870</v>
      </c>
      <c r="G495" s="230" t="s">
        <v>166</v>
      </c>
      <c r="H495" s="231">
        <v>33.718000000000004</v>
      </c>
      <c r="I495" s="232"/>
      <c r="J495" s="233">
        <f>ROUND(I495*H495,2)</f>
        <v>0</v>
      </c>
      <c r="K495" s="229" t="s">
        <v>156</v>
      </c>
      <c r="L495" s="45"/>
      <c r="M495" s="234" t="s">
        <v>19</v>
      </c>
      <c r="N495" s="235" t="s">
        <v>47</v>
      </c>
      <c r="O495" s="85"/>
      <c r="P495" s="236">
        <f>O495*H495</f>
        <v>0</v>
      </c>
      <c r="Q495" s="236">
        <v>0.0060499999999999998</v>
      </c>
      <c r="R495" s="236">
        <f>Q495*H495</f>
        <v>0.20399390000000001</v>
      </c>
      <c r="S495" s="236">
        <v>0</v>
      </c>
      <c r="T495" s="237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8" t="s">
        <v>157</v>
      </c>
      <c r="AT495" s="238" t="s">
        <v>152</v>
      </c>
      <c r="AU495" s="238" t="s">
        <v>88</v>
      </c>
      <c r="AY495" s="18" t="s">
        <v>149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8" t="s">
        <v>88</v>
      </c>
      <c r="BK495" s="239">
        <f>ROUND(I495*H495,2)</f>
        <v>0</v>
      </c>
      <c r="BL495" s="18" t="s">
        <v>157</v>
      </c>
      <c r="BM495" s="238" t="s">
        <v>871</v>
      </c>
    </row>
    <row r="496" s="13" customFormat="1">
      <c r="A496" s="13"/>
      <c r="B496" s="240"/>
      <c r="C496" s="241"/>
      <c r="D496" s="242" t="s">
        <v>159</v>
      </c>
      <c r="E496" s="243" t="s">
        <v>19</v>
      </c>
      <c r="F496" s="244" t="s">
        <v>872</v>
      </c>
      <c r="G496" s="241"/>
      <c r="H496" s="245">
        <v>4.9119999999999999</v>
      </c>
      <c r="I496" s="246"/>
      <c r="J496" s="241"/>
      <c r="K496" s="241"/>
      <c r="L496" s="247"/>
      <c r="M496" s="248"/>
      <c r="N496" s="249"/>
      <c r="O496" s="249"/>
      <c r="P496" s="249"/>
      <c r="Q496" s="249"/>
      <c r="R496" s="249"/>
      <c r="S496" s="249"/>
      <c r="T496" s="25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1" t="s">
        <v>159</v>
      </c>
      <c r="AU496" s="251" t="s">
        <v>88</v>
      </c>
      <c r="AV496" s="13" t="s">
        <v>88</v>
      </c>
      <c r="AW496" s="13" t="s">
        <v>37</v>
      </c>
      <c r="AX496" s="13" t="s">
        <v>75</v>
      </c>
      <c r="AY496" s="251" t="s">
        <v>149</v>
      </c>
    </row>
    <row r="497" s="13" customFormat="1">
      <c r="A497" s="13"/>
      <c r="B497" s="240"/>
      <c r="C497" s="241"/>
      <c r="D497" s="242" t="s">
        <v>159</v>
      </c>
      <c r="E497" s="243" t="s">
        <v>19</v>
      </c>
      <c r="F497" s="244" t="s">
        <v>873</v>
      </c>
      <c r="G497" s="241"/>
      <c r="H497" s="245">
        <v>19.256</v>
      </c>
      <c r="I497" s="246"/>
      <c r="J497" s="241"/>
      <c r="K497" s="241"/>
      <c r="L497" s="247"/>
      <c r="M497" s="248"/>
      <c r="N497" s="249"/>
      <c r="O497" s="249"/>
      <c r="P497" s="249"/>
      <c r="Q497" s="249"/>
      <c r="R497" s="249"/>
      <c r="S497" s="249"/>
      <c r="T497" s="25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1" t="s">
        <v>159</v>
      </c>
      <c r="AU497" s="251" t="s">
        <v>88</v>
      </c>
      <c r="AV497" s="13" t="s">
        <v>88</v>
      </c>
      <c r="AW497" s="13" t="s">
        <v>37</v>
      </c>
      <c r="AX497" s="13" t="s">
        <v>75</v>
      </c>
      <c r="AY497" s="251" t="s">
        <v>149</v>
      </c>
    </row>
    <row r="498" s="13" customFormat="1">
      <c r="A498" s="13"/>
      <c r="B498" s="240"/>
      <c r="C498" s="241"/>
      <c r="D498" s="242" t="s">
        <v>159</v>
      </c>
      <c r="E498" s="243" t="s">
        <v>19</v>
      </c>
      <c r="F498" s="244" t="s">
        <v>874</v>
      </c>
      <c r="G498" s="241"/>
      <c r="H498" s="245">
        <v>9.5500000000000007</v>
      </c>
      <c r="I498" s="246"/>
      <c r="J498" s="241"/>
      <c r="K498" s="241"/>
      <c r="L498" s="247"/>
      <c r="M498" s="248"/>
      <c r="N498" s="249"/>
      <c r="O498" s="249"/>
      <c r="P498" s="249"/>
      <c r="Q498" s="249"/>
      <c r="R498" s="249"/>
      <c r="S498" s="249"/>
      <c r="T498" s="25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1" t="s">
        <v>159</v>
      </c>
      <c r="AU498" s="251" t="s">
        <v>88</v>
      </c>
      <c r="AV498" s="13" t="s">
        <v>88</v>
      </c>
      <c r="AW498" s="13" t="s">
        <v>37</v>
      </c>
      <c r="AX498" s="13" t="s">
        <v>75</v>
      </c>
      <c r="AY498" s="251" t="s">
        <v>149</v>
      </c>
    </row>
    <row r="499" s="14" customFormat="1">
      <c r="A499" s="14"/>
      <c r="B499" s="252"/>
      <c r="C499" s="253"/>
      <c r="D499" s="242" t="s">
        <v>159</v>
      </c>
      <c r="E499" s="254" t="s">
        <v>19</v>
      </c>
      <c r="F499" s="255" t="s">
        <v>163</v>
      </c>
      <c r="G499" s="253"/>
      <c r="H499" s="256">
        <v>33.718000000000004</v>
      </c>
      <c r="I499" s="257"/>
      <c r="J499" s="253"/>
      <c r="K499" s="253"/>
      <c r="L499" s="258"/>
      <c r="M499" s="259"/>
      <c r="N499" s="260"/>
      <c r="O499" s="260"/>
      <c r="P499" s="260"/>
      <c r="Q499" s="260"/>
      <c r="R499" s="260"/>
      <c r="S499" s="260"/>
      <c r="T499" s="26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2" t="s">
        <v>159</v>
      </c>
      <c r="AU499" s="262" t="s">
        <v>88</v>
      </c>
      <c r="AV499" s="14" t="s">
        <v>157</v>
      </c>
      <c r="AW499" s="14" t="s">
        <v>37</v>
      </c>
      <c r="AX499" s="14" t="s">
        <v>82</v>
      </c>
      <c r="AY499" s="262" t="s">
        <v>149</v>
      </c>
    </row>
    <row r="500" s="2" customFormat="1" ht="16.5" customHeight="1">
      <c r="A500" s="39"/>
      <c r="B500" s="40"/>
      <c r="C500" s="263" t="s">
        <v>875</v>
      </c>
      <c r="D500" s="263" t="s">
        <v>196</v>
      </c>
      <c r="E500" s="264" t="s">
        <v>876</v>
      </c>
      <c r="F500" s="265" t="s">
        <v>877</v>
      </c>
      <c r="G500" s="266" t="s">
        <v>166</v>
      </c>
      <c r="H500" s="267">
        <v>37.090000000000003</v>
      </c>
      <c r="I500" s="268"/>
      <c r="J500" s="269">
        <f>ROUND(I500*H500,2)</f>
        <v>0</v>
      </c>
      <c r="K500" s="265" t="s">
        <v>156</v>
      </c>
      <c r="L500" s="270"/>
      <c r="M500" s="271" t="s">
        <v>19</v>
      </c>
      <c r="N500" s="272" t="s">
        <v>47</v>
      </c>
      <c r="O500" s="85"/>
      <c r="P500" s="236">
        <f>O500*H500</f>
        <v>0</v>
      </c>
      <c r="Q500" s="236">
        <v>0.0129</v>
      </c>
      <c r="R500" s="236">
        <f>Q500*H500</f>
        <v>0.47846100000000003</v>
      </c>
      <c r="S500" s="236">
        <v>0</v>
      </c>
      <c r="T500" s="237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8" t="s">
        <v>195</v>
      </c>
      <c r="AT500" s="238" t="s">
        <v>196</v>
      </c>
      <c r="AU500" s="238" t="s">
        <v>88</v>
      </c>
      <c r="AY500" s="18" t="s">
        <v>149</v>
      </c>
      <c r="BE500" s="239">
        <f>IF(N500="základní",J500,0)</f>
        <v>0</v>
      </c>
      <c r="BF500" s="239">
        <f>IF(N500="snížená",J500,0)</f>
        <v>0</v>
      </c>
      <c r="BG500" s="239">
        <f>IF(N500="zákl. přenesená",J500,0)</f>
        <v>0</v>
      </c>
      <c r="BH500" s="239">
        <f>IF(N500="sníž. přenesená",J500,0)</f>
        <v>0</v>
      </c>
      <c r="BI500" s="239">
        <f>IF(N500="nulová",J500,0)</f>
        <v>0</v>
      </c>
      <c r="BJ500" s="18" t="s">
        <v>88</v>
      </c>
      <c r="BK500" s="239">
        <f>ROUND(I500*H500,2)</f>
        <v>0</v>
      </c>
      <c r="BL500" s="18" t="s">
        <v>157</v>
      </c>
      <c r="BM500" s="238" t="s">
        <v>878</v>
      </c>
    </row>
    <row r="501" s="13" customFormat="1">
      <c r="A501" s="13"/>
      <c r="B501" s="240"/>
      <c r="C501" s="241"/>
      <c r="D501" s="242" t="s">
        <v>159</v>
      </c>
      <c r="E501" s="241"/>
      <c r="F501" s="244" t="s">
        <v>879</v>
      </c>
      <c r="G501" s="241"/>
      <c r="H501" s="245">
        <v>37.090000000000003</v>
      </c>
      <c r="I501" s="246"/>
      <c r="J501" s="241"/>
      <c r="K501" s="241"/>
      <c r="L501" s="247"/>
      <c r="M501" s="248"/>
      <c r="N501" s="249"/>
      <c r="O501" s="249"/>
      <c r="P501" s="249"/>
      <c r="Q501" s="249"/>
      <c r="R501" s="249"/>
      <c r="S501" s="249"/>
      <c r="T501" s="25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1" t="s">
        <v>159</v>
      </c>
      <c r="AU501" s="251" t="s">
        <v>88</v>
      </c>
      <c r="AV501" s="13" t="s">
        <v>88</v>
      </c>
      <c r="AW501" s="13" t="s">
        <v>4</v>
      </c>
      <c r="AX501" s="13" t="s">
        <v>82</v>
      </c>
      <c r="AY501" s="251" t="s">
        <v>149</v>
      </c>
    </row>
    <row r="502" s="2" customFormat="1" ht="24" customHeight="1">
      <c r="A502" s="39"/>
      <c r="B502" s="40"/>
      <c r="C502" s="227" t="s">
        <v>880</v>
      </c>
      <c r="D502" s="227" t="s">
        <v>152</v>
      </c>
      <c r="E502" s="228" t="s">
        <v>881</v>
      </c>
      <c r="F502" s="229" t="s">
        <v>882</v>
      </c>
      <c r="G502" s="230" t="s">
        <v>166</v>
      </c>
      <c r="H502" s="231">
        <v>14.462</v>
      </c>
      <c r="I502" s="232"/>
      <c r="J502" s="233">
        <f>ROUND(I502*H502,2)</f>
        <v>0</v>
      </c>
      <c r="K502" s="229" t="s">
        <v>156</v>
      </c>
      <c r="L502" s="45"/>
      <c r="M502" s="234" t="s">
        <v>19</v>
      </c>
      <c r="N502" s="235" t="s">
        <v>47</v>
      </c>
      <c r="O502" s="85"/>
      <c r="P502" s="236">
        <f>O502*H502</f>
        <v>0</v>
      </c>
      <c r="Q502" s="236">
        <v>0</v>
      </c>
      <c r="R502" s="236">
        <f>Q502*H502</f>
        <v>0</v>
      </c>
      <c r="S502" s="236">
        <v>0</v>
      </c>
      <c r="T502" s="237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8" t="s">
        <v>157</v>
      </c>
      <c r="AT502" s="238" t="s">
        <v>152</v>
      </c>
      <c r="AU502" s="238" t="s">
        <v>88</v>
      </c>
      <c r="AY502" s="18" t="s">
        <v>149</v>
      </c>
      <c r="BE502" s="239">
        <f>IF(N502="základní",J502,0)</f>
        <v>0</v>
      </c>
      <c r="BF502" s="239">
        <f>IF(N502="snížená",J502,0)</f>
        <v>0</v>
      </c>
      <c r="BG502" s="239">
        <f>IF(N502="zákl. přenesená",J502,0)</f>
        <v>0</v>
      </c>
      <c r="BH502" s="239">
        <f>IF(N502="sníž. přenesená",J502,0)</f>
        <v>0</v>
      </c>
      <c r="BI502" s="239">
        <f>IF(N502="nulová",J502,0)</f>
        <v>0</v>
      </c>
      <c r="BJ502" s="18" t="s">
        <v>88</v>
      </c>
      <c r="BK502" s="239">
        <f>ROUND(I502*H502,2)</f>
        <v>0</v>
      </c>
      <c r="BL502" s="18" t="s">
        <v>157</v>
      </c>
      <c r="BM502" s="238" t="s">
        <v>883</v>
      </c>
    </row>
    <row r="503" s="13" customFormat="1">
      <c r="A503" s="13"/>
      <c r="B503" s="240"/>
      <c r="C503" s="241"/>
      <c r="D503" s="242" t="s">
        <v>159</v>
      </c>
      <c r="E503" s="243" t="s">
        <v>19</v>
      </c>
      <c r="F503" s="244" t="s">
        <v>872</v>
      </c>
      <c r="G503" s="241"/>
      <c r="H503" s="245">
        <v>4.9119999999999999</v>
      </c>
      <c r="I503" s="246"/>
      <c r="J503" s="241"/>
      <c r="K503" s="241"/>
      <c r="L503" s="247"/>
      <c r="M503" s="248"/>
      <c r="N503" s="249"/>
      <c r="O503" s="249"/>
      <c r="P503" s="249"/>
      <c r="Q503" s="249"/>
      <c r="R503" s="249"/>
      <c r="S503" s="249"/>
      <c r="T503" s="25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1" t="s">
        <v>159</v>
      </c>
      <c r="AU503" s="251" t="s">
        <v>88</v>
      </c>
      <c r="AV503" s="13" t="s">
        <v>88</v>
      </c>
      <c r="AW503" s="13" t="s">
        <v>37</v>
      </c>
      <c r="AX503" s="13" t="s">
        <v>75</v>
      </c>
      <c r="AY503" s="251" t="s">
        <v>149</v>
      </c>
    </row>
    <row r="504" s="13" customFormat="1">
      <c r="A504" s="13"/>
      <c r="B504" s="240"/>
      <c r="C504" s="241"/>
      <c r="D504" s="242" t="s">
        <v>159</v>
      </c>
      <c r="E504" s="243" t="s">
        <v>19</v>
      </c>
      <c r="F504" s="244" t="s">
        <v>874</v>
      </c>
      <c r="G504" s="241"/>
      <c r="H504" s="245">
        <v>9.5500000000000007</v>
      </c>
      <c r="I504" s="246"/>
      <c r="J504" s="241"/>
      <c r="K504" s="241"/>
      <c r="L504" s="247"/>
      <c r="M504" s="248"/>
      <c r="N504" s="249"/>
      <c r="O504" s="249"/>
      <c r="P504" s="249"/>
      <c r="Q504" s="249"/>
      <c r="R504" s="249"/>
      <c r="S504" s="249"/>
      <c r="T504" s="25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1" t="s">
        <v>159</v>
      </c>
      <c r="AU504" s="251" t="s">
        <v>88</v>
      </c>
      <c r="AV504" s="13" t="s">
        <v>88</v>
      </c>
      <c r="AW504" s="13" t="s">
        <v>37</v>
      </c>
      <c r="AX504" s="13" t="s">
        <v>75</v>
      </c>
      <c r="AY504" s="251" t="s">
        <v>149</v>
      </c>
    </row>
    <row r="505" s="14" customFormat="1">
      <c r="A505" s="14"/>
      <c r="B505" s="252"/>
      <c r="C505" s="253"/>
      <c r="D505" s="242" t="s">
        <v>159</v>
      </c>
      <c r="E505" s="254" t="s">
        <v>19</v>
      </c>
      <c r="F505" s="255" t="s">
        <v>163</v>
      </c>
      <c r="G505" s="253"/>
      <c r="H505" s="256">
        <v>14.462</v>
      </c>
      <c r="I505" s="257"/>
      <c r="J505" s="253"/>
      <c r="K505" s="253"/>
      <c r="L505" s="258"/>
      <c r="M505" s="259"/>
      <c r="N505" s="260"/>
      <c r="O505" s="260"/>
      <c r="P505" s="260"/>
      <c r="Q505" s="260"/>
      <c r="R505" s="260"/>
      <c r="S505" s="260"/>
      <c r="T505" s="26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2" t="s">
        <v>159</v>
      </c>
      <c r="AU505" s="262" t="s">
        <v>88</v>
      </c>
      <c r="AV505" s="14" t="s">
        <v>157</v>
      </c>
      <c r="AW505" s="14" t="s">
        <v>37</v>
      </c>
      <c r="AX505" s="14" t="s">
        <v>82</v>
      </c>
      <c r="AY505" s="262" t="s">
        <v>149</v>
      </c>
    </row>
    <row r="506" s="2" customFormat="1" ht="24" customHeight="1">
      <c r="A506" s="39"/>
      <c r="B506" s="40"/>
      <c r="C506" s="227" t="s">
        <v>884</v>
      </c>
      <c r="D506" s="227" t="s">
        <v>152</v>
      </c>
      <c r="E506" s="228" t="s">
        <v>885</v>
      </c>
      <c r="F506" s="229" t="s">
        <v>886</v>
      </c>
      <c r="G506" s="230" t="s">
        <v>346</v>
      </c>
      <c r="H506" s="231">
        <v>4.5</v>
      </c>
      <c r="I506" s="232"/>
      <c r="J506" s="233">
        <f>ROUND(I506*H506,2)</f>
        <v>0</v>
      </c>
      <c r="K506" s="229" t="s">
        <v>156</v>
      </c>
      <c r="L506" s="45"/>
      <c r="M506" s="234" t="s">
        <v>19</v>
      </c>
      <c r="N506" s="235" t="s">
        <v>47</v>
      </c>
      <c r="O506" s="85"/>
      <c r="P506" s="236">
        <f>O506*H506</f>
        <v>0</v>
      </c>
      <c r="Q506" s="236">
        <v>0.00031</v>
      </c>
      <c r="R506" s="236">
        <f>Q506*H506</f>
        <v>0.001395</v>
      </c>
      <c r="S506" s="236">
        <v>0</v>
      </c>
      <c r="T506" s="237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8" t="s">
        <v>157</v>
      </c>
      <c r="AT506" s="238" t="s">
        <v>152</v>
      </c>
      <c r="AU506" s="238" t="s">
        <v>88</v>
      </c>
      <c r="AY506" s="18" t="s">
        <v>149</v>
      </c>
      <c r="BE506" s="239">
        <f>IF(N506="základní",J506,0)</f>
        <v>0</v>
      </c>
      <c r="BF506" s="239">
        <f>IF(N506="snížená",J506,0)</f>
        <v>0</v>
      </c>
      <c r="BG506" s="239">
        <f>IF(N506="zákl. přenesená",J506,0)</f>
        <v>0</v>
      </c>
      <c r="BH506" s="239">
        <f>IF(N506="sníž. přenesená",J506,0)</f>
        <v>0</v>
      </c>
      <c r="BI506" s="239">
        <f>IF(N506="nulová",J506,0)</f>
        <v>0</v>
      </c>
      <c r="BJ506" s="18" t="s">
        <v>88</v>
      </c>
      <c r="BK506" s="239">
        <f>ROUND(I506*H506,2)</f>
        <v>0</v>
      </c>
      <c r="BL506" s="18" t="s">
        <v>157</v>
      </c>
      <c r="BM506" s="238" t="s">
        <v>887</v>
      </c>
    </row>
    <row r="507" s="13" customFormat="1">
      <c r="A507" s="13"/>
      <c r="B507" s="240"/>
      <c r="C507" s="241"/>
      <c r="D507" s="242" t="s">
        <v>159</v>
      </c>
      <c r="E507" s="243" t="s">
        <v>19</v>
      </c>
      <c r="F507" s="244" t="s">
        <v>888</v>
      </c>
      <c r="G507" s="241"/>
      <c r="H507" s="245">
        <v>4.5</v>
      </c>
      <c r="I507" s="246"/>
      <c r="J507" s="241"/>
      <c r="K507" s="241"/>
      <c r="L507" s="247"/>
      <c r="M507" s="248"/>
      <c r="N507" s="249"/>
      <c r="O507" s="249"/>
      <c r="P507" s="249"/>
      <c r="Q507" s="249"/>
      <c r="R507" s="249"/>
      <c r="S507" s="249"/>
      <c r="T507" s="25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1" t="s">
        <v>159</v>
      </c>
      <c r="AU507" s="251" t="s">
        <v>88</v>
      </c>
      <c r="AV507" s="13" t="s">
        <v>88</v>
      </c>
      <c r="AW507" s="13" t="s">
        <v>37</v>
      </c>
      <c r="AX507" s="13" t="s">
        <v>82</v>
      </c>
      <c r="AY507" s="251" t="s">
        <v>149</v>
      </c>
    </row>
    <row r="508" s="2" customFormat="1" ht="24" customHeight="1">
      <c r="A508" s="39"/>
      <c r="B508" s="40"/>
      <c r="C508" s="227" t="s">
        <v>889</v>
      </c>
      <c r="D508" s="227" t="s">
        <v>152</v>
      </c>
      <c r="E508" s="228" t="s">
        <v>890</v>
      </c>
      <c r="F508" s="229" t="s">
        <v>891</v>
      </c>
      <c r="G508" s="230" t="s">
        <v>346</v>
      </c>
      <c r="H508" s="231">
        <v>22.48</v>
      </c>
      <c r="I508" s="232"/>
      <c r="J508" s="233">
        <f>ROUND(I508*H508,2)</f>
        <v>0</v>
      </c>
      <c r="K508" s="229" t="s">
        <v>156</v>
      </c>
      <c r="L508" s="45"/>
      <c r="M508" s="234" t="s">
        <v>19</v>
      </c>
      <c r="N508" s="235" t="s">
        <v>47</v>
      </c>
      <c r="O508" s="85"/>
      <c r="P508" s="236">
        <f>O508*H508</f>
        <v>0</v>
      </c>
      <c r="Q508" s="236">
        <v>0.00025999999999999998</v>
      </c>
      <c r="R508" s="236">
        <f>Q508*H508</f>
        <v>0.0058447999999999998</v>
      </c>
      <c r="S508" s="236">
        <v>0</v>
      </c>
      <c r="T508" s="23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8" t="s">
        <v>157</v>
      </c>
      <c r="AT508" s="238" t="s">
        <v>152</v>
      </c>
      <c r="AU508" s="238" t="s">
        <v>88</v>
      </c>
      <c r="AY508" s="18" t="s">
        <v>149</v>
      </c>
      <c r="BE508" s="239">
        <f>IF(N508="základní",J508,0)</f>
        <v>0</v>
      </c>
      <c r="BF508" s="239">
        <f>IF(N508="snížená",J508,0)</f>
        <v>0</v>
      </c>
      <c r="BG508" s="239">
        <f>IF(N508="zákl. přenesená",J508,0)</f>
        <v>0</v>
      </c>
      <c r="BH508" s="239">
        <f>IF(N508="sníž. přenesená",J508,0)</f>
        <v>0</v>
      </c>
      <c r="BI508" s="239">
        <f>IF(N508="nulová",J508,0)</f>
        <v>0</v>
      </c>
      <c r="BJ508" s="18" t="s">
        <v>88</v>
      </c>
      <c r="BK508" s="239">
        <f>ROUND(I508*H508,2)</f>
        <v>0</v>
      </c>
      <c r="BL508" s="18" t="s">
        <v>157</v>
      </c>
      <c r="BM508" s="238" t="s">
        <v>892</v>
      </c>
    </row>
    <row r="509" s="13" customFormat="1">
      <c r="A509" s="13"/>
      <c r="B509" s="240"/>
      <c r="C509" s="241"/>
      <c r="D509" s="242" t="s">
        <v>159</v>
      </c>
      <c r="E509" s="243" t="s">
        <v>19</v>
      </c>
      <c r="F509" s="244" t="s">
        <v>893</v>
      </c>
      <c r="G509" s="241"/>
      <c r="H509" s="245">
        <v>6.1399999999999997</v>
      </c>
      <c r="I509" s="246"/>
      <c r="J509" s="241"/>
      <c r="K509" s="241"/>
      <c r="L509" s="247"/>
      <c r="M509" s="248"/>
      <c r="N509" s="249"/>
      <c r="O509" s="249"/>
      <c r="P509" s="249"/>
      <c r="Q509" s="249"/>
      <c r="R509" s="249"/>
      <c r="S509" s="249"/>
      <c r="T509" s="25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1" t="s">
        <v>159</v>
      </c>
      <c r="AU509" s="251" t="s">
        <v>88</v>
      </c>
      <c r="AV509" s="13" t="s">
        <v>88</v>
      </c>
      <c r="AW509" s="13" t="s">
        <v>37</v>
      </c>
      <c r="AX509" s="13" t="s">
        <v>75</v>
      </c>
      <c r="AY509" s="251" t="s">
        <v>149</v>
      </c>
    </row>
    <row r="510" s="13" customFormat="1">
      <c r="A510" s="13"/>
      <c r="B510" s="240"/>
      <c r="C510" s="241"/>
      <c r="D510" s="242" t="s">
        <v>159</v>
      </c>
      <c r="E510" s="243" t="s">
        <v>19</v>
      </c>
      <c r="F510" s="244" t="s">
        <v>894</v>
      </c>
      <c r="G510" s="241"/>
      <c r="H510" s="245">
        <v>10.82</v>
      </c>
      <c r="I510" s="246"/>
      <c r="J510" s="241"/>
      <c r="K510" s="241"/>
      <c r="L510" s="247"/>
      <c r="M510" s="248"/>
      <c r="N510" s="249"/>
      <c r="O510" s="249"/>
      <c r="P510" s="249"/>
      <c r="Q510" s="249"/>
      <c r="R510" s="249"/>
      <c r="S510" s="249"/>
      <c r="T510" s="25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1" t="s">
        <v>159</v>
      </c>
      <c r="AU510" s="251" t="s">
        <v>88</v>
      </c>
      <c r="AV510" s="13" t="s">
        <v>88</v>
      </c>
      <c r="AW510" s="13" t="s">
        <v>37</v>
      </c>
      <c r="AX510" s="13" t="s">
        <v>75</v>
      </c>
      <c r="AY510" s="251" t="s">
        <v>149</v>
      </c>
    </row>
    <row r="511" s="13" customFormat="1">
      <c r="A511" s="13"/>
      <c r="B511" s="240"/>
      <c r="C511" s="241"/>
      <c r="D511" s="242" t="s">
        <v>159</v>
      </c>
      <c r="E511" s="243" t="s">
        <v>19</v>
      </c>
      <c r="F511" s="244" t="s">
        <v>895</v>
      </c>
      <c r="G511" s="241"/>
      <c r="H511" s="245">
        <v>5.5199999999999996</v>
      </c>
      <c r="I511" s="246"/>
      <c r="J511" s="241"/>
      <c r="K511" s="241"/>
      <c r="L511" s="247"/>
      <c r="M511" s="248"/>
      <c r="N511" s="249"/>
      <c r="O511" s="249"/>
      <c r="P511" s="249"/>
      <c r="Q511" s="249"/>
      <c r="R511" s="249"/>
      <c r="S511" s="249"/>
      <c r="T511" s="25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1" t="s">
        <v>159</v>
      </c>
      <c r="AU511" s="251" t="s">
        <v>88</v>
      </c>
      <c r="AV511" s="13" t="s">
        <v>88</v>
      </c>
      <c r="AW511" s="13" t="s">
        <v>37</v>
      </c>
      <c r="AX511" s="13" t="s">
        <v>75</v>
      </c>
      <c r="AY511" s="251" t="s">
        <v>149</v>
      </c>
    </row>
    <row r="512" s="14" customFormat="1">
      <c r="A512" s="14"/>
      <c r="B512" s="252"/>
      <c r="C512" s="253"/>
      <c r="D512" s="242" t="s">
        <v>159</v>
      </c>
      <c r="E512" s="254" t="s">
        <v>19</v>
      </c>
      <c r="F512" s="255" t="s">
        <v>163</v>
      </c>
      <c r="G512" s="253"/>
      <c r="H512" s="256">
        <v>22.48</v>
      </c>
      <c r="I512" s="257"/>
      <c r="J512" s="253"/>
      <c r="K512" s="253"/>
      <c r="L512" s="258"/>
      <c r="M512" s="259"/>
      <c r="N512" s="260"/>
      <c r="O512" s="260"/>
      <c r="P512" s="260"/>
      <c r="Q512" s="260"/>
      <c r="R512" s="260"/>
      <c r="S512" s="260"/>
      <c r="T512" s="26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2" t="s">
        <v>159</v>
      </c>
      <c r="AU512" s="262" t="s">
        <v>88</v>
      </c>
      <c r="AV512" s="14" t="s">
        <v>157</v>
      </c>
      <c r="AW512" s="14" t="s">
        <v>37</v>
      </c>
      <c r="AX512" s="14" t="s">
        <v>82</v>
      </c>
      <c r="AY512" s="262" t="s">
        <v>149</v>
      </c>
    </row>
    <row r="513" s="2" customFormat="1" ht="24" customHeight="1">
      <c r="A513" s="39"/>
      <c r="B513" s="40"/>
      <c r="C513" s="227" t="s">
        <v>896</v>
      </c>
      <c r="D513" s="227" t="s">
        <v>152</v>
      </c>
      <c r="E513" s="228" t="s">
        <v>897</v>
      </c>
      <c r="F513" s="229" t="s">
        <v>898</v>
      </c>
      <c r="G513" s="230" t="s">
        <v>346</v>
      </c>
      <c r="H513" s="231">
        <v>16.16</v>
      </c>
      <c r="I513" s="232"/>
      <c r="J513" s="233">
        <f>ROUND(I513*H513,2)</f>
        <v>0</v>
      </c>
      <c r="K513" s="229" t="s">
        <v>156</v>
      </c>
      <c r="L513" s="45"/>
      <c r="M513" s="234" t="s">
        <v>19</v>
      </c>
      <c r="N513" s="235" t="s">
        <v>47</v>
      </c>
      <c r="O513" s="85"/>
      <c r="P513" s="236">
        <f>O513*H513</f>
        <v>0</v>
      </c>
      <c r="Q513" s="236">
        <v>3.0000000000000001E-05</v>
      </c>
      <c r="R513" s="236">
        <f>Q513*H513</f>
        <v>0.00048480000000000002</v>
      </c>
      <c r="S513" s="236">
        <v>0</v>
      </c>
      <c r="T513" s="23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8" t="s">
        <v>157</v>
      </c>
      <c r="AT513" s="238" t="s">
        <v>152</v>
      </c>
      <c r="AU513" s="238" t="s">
        <v>88</v>
      </c>
      <c r="AY513" s="18" t="s">
        <v>149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8" t="s">
        <v>88</v>
      </c>
      <c r="BK513" s="239">
        <f>ROUND(I513*H513,2)</f>
        <v>0</v>
      </c>
      <c r="BL513" s="18" t="s">
        <v>157</v>
      </c>
      <c r="BM513" s="238" t="s">
        <v>899</v>
      </c>
    </row>
    <row r="514" s="13" customFormat="1">
      <c r="A514" s="13"/>
      <c r="B514" s="240"/>
      <c r="C514" s="241"/>
      <c r="D514" s="242" t="s">
        <v>159</v>
      </c>
      <c r="E514" s="243" t="s">
        <v>19</v>
      </c>
      <c r="F514" s="244" t="s">
        <v>900</v>
      </c>
      <c r="G514" s="241"/>
      <c r="H514" s="245">
        <v>16.16</v>
      </c>
      <c r="I514" s="246"/>
      <c r="J514" s="241"/>
      <c r="K514" s="241"/>
      <c r="L514" s="247"/>
      <c r="M514" s="248"/>
      <c r="N514" s="249"/>
      <c r="O514" s="249"/>
      <c r="P514" s="249"/>
      <c r="Q514" s="249"/>
      <c r="R514" s="249"/>
      <c r="S514" s="249"/>
      <c r="T514" s="25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1" t="s">
        <v>159</v>
      </c>
      <c r="AU514" s="251" t="s">
        <v>88</v>
      </c>
      <c r="AV514" s="13" t="s">
        <v>88</v>
      </c>
      <c r="AW514" s="13" t="s">
        <v>37</v>
      </c>
      <c r="AX514" s="13" t="s">
        <v>82</v>
      </c>
      <c r="AY514" s="251" t="s">
        <v>149</v>
      </c>
    </row>
    <row r="515" s="2" customFormat="1" ht="24" customHeight="1">
      <c r="A515" s="39"/>
      <c r="B515" s="40"/>
      <c r="C515" s="227" t="s">
        <v>901</v>
      </c>
      <c r="D515" s="227" t="s">
        <v>152</v>
      </c>
      <c r="E515" s="228" t="s">
        <v>902</v>
      </c>
      <c r="F515" s="229" t="s">
        <v>903</v>
      </c>
      <c r="G515" s="230" t="s">
        <v>187</v>
      </c>
      <c r="H515" s="231">
        <v>40</v>
      </c>
      <c r="I515" s="232"/>
      <c r="J515" s="233">
        <f>ROUND(I515*H515,2)</f>
        <v>0</v>
      </c>
      <c r="K515" s="229" t="s">
        <v>156</v>
      </c>
      <c r="L515" s="45"/>
      <c r="M515" s="234" t="s">
        <v>19</v>
      </c>
      <c r="N515" s="235" t="s">
        <v>47</v>
      </c>
      <c r="O515" s="85"/>
      <c r="P515" s="236">
        <f>O515*H515</f>
        <v>0</v>
      </c>
      <c r="Q515" s="236">
        <v>0</v>
      </c>
      <c r="R515" s="236">
        <f>Q515*H515</f>
        <v>0</v>
      </c>
      <c r="S515" s="236">
        <v>0</v>
      </c>
      <c r="T515" s="237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8" t="s">
        <v>157</v>
      </c>
      <c r="AT515" s="238" t="s">
        <v>152</v>
      </c>
      <c r="AU515" s="238" t="s">
        <v>88</v>
      </c>
      <c r="AY515" s="18" t="s">
        <v>149</v>
      </c>
      <c r="BE515" s="239">
        <f>IF(N515="základní",J515,0)</f>
        <v>0</v>
      </c>
      <c r="BF515" s="239">
        <f>IF(N515="snížená",J515,0)</f>
        <v>0</v>
      </c>
      <c r="BG515" s="239">
        <f>IF(N515="zákl. přenesená",J515,0)</f>
        <v>0</v>
      </c>
      <c r="BH515" s="239">
        <f>IF(N515="sníž. přenesená",J515,0)</f>
        <v>0</v>
      </c>
      <c r="BI515" s="239">
        <f>IF(N515="nulová",J515,0)</f>
        <v>0</v>
      </c>
      <c r="BJ515" s="18" t="s">
        <v>88</v>
      </c>
      <c r="BK515" s="239">
        <f>ROUND(I515*H515,2)</f>
        <v>0</v>
      </c>
      <c r="BL515" s="18" t="s">
        <v>157</v>
      </c>
      <c r="BM515" s="238" t="s">
        <v>904</v>
      </c>
    </row>
    <row r="516" s="13" customFormat="1">
      <c r="A516" s="13"/>
      <c r="B516" s="240"/>
      <c r="C516" s="241"/>
      <c r="D516" s="242" t="s">
        <v>159</v>
      </c>
      <c r="E516" s="243" t="s">
        <v>19</v>
      </c>
      <c r="F516" s="244" t="s">
        <v>905</v>
      </c>
      <c r="G516" s="241"/>
      <c r="H516" s="245">
        <v>40</v>
      </c>
      <c r="I516" s="246"/>
      <c r="J516" s="241"/>
      <c r="K516" s="241"/>
      <c r="L516" s="247"/>
      <c r="M516" s="248"/>
      <c r="N516" s="249"/>
      <c r="O516" s="249"/>
      <c r="P516" s="249"/>
      <c r="Q516" s="249"/>
      <c r="R516" s="249"/>
      <c r="S516" s="249"/>
      <c r="T516" s="25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1" t="s">
        <v>159</v>
      </c>
      <c r="AU516" s="251" t="s">
        <v>88</v>
      </c>
      <c r="AV516" s="13" t="s">
        <v>88</v>
      </c>
      <c r="AW516" s="13" t="s">
        <v>37</v>
      </c>
      <c r="AX516" s="13" t="s">
        <v>82</v>
      </c>
      <c r="AY516" s="251" t="s">
        <v>149</v>
      </c>
    </row>
    <row r="517" s="2" customFormat="1" ht="36" customHeight="1">
      <c r="A517" s="39"/>
      <c r="B517" s="40"/>
      <c r="C517" s="227" t="s">
        <v>906</v>
      </c>
      <c r="D517" s="227" t="s">
        <v>152</v>
      </c>
      <c r="E517" s="228" t="s">
        <v>907</v>
      </c>
      <c r="F517" s="229" t="s">
        <v>908</v>
      </c>
      <c r="G517" s="230" t="s">
        <v>346</v>
      </c>
      <c r="H517" s="231">
        <v>2</v>
      </c>
      <c r="I517" s="232"/>
      <c r="J517" s="233">
        <f>ROUND(I517*H517,2)</f>
        <v>0</v>
      </c>
      <c r="K517" s="229" t="s">
        <v>156</v>
      </c>
      <c r="L517" s="45"/>
      <c r="M517" s="234" t="s">
        <v>19</v>
      </c>
      <c r="N517" s="235" t="s">
        <v>47</v>
      </c>
      <c r="O517" s="85"/>
      <c r="P517" s="236">
        <f>O517*H517</f>
        <v>0</v>
      </c>
      <c r="Q517" s="236">
        <v>0.002</v>
      </c>
      <c r="R517" s="236">
        <f>Q517*H517</f>
        <v>0.0040000000000000001</v>
      </c>
      <c r="S517" s="236">
        <v>0</v>
      </c>
      <c r="T517" s="237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8" t="s">
        <v>157</v>
      </c>
      <c r="AT517" s="238" t="s">
        <v>152</v>
      </c>
      <c r="AU517" s="238" t="s">
        <v>88</v>
      </c>
      <c r="AY517" s="18" t="s">
        <v>149</v>
      </c>
      <c r="BE517" s="239">
        <f>IF(N517="základní",J517,0)</f>
        <v>0</v>
      </c>
      <c r="BF517" s="239">
        <f>IF(N517="snížená",J517,0)</f>
        <v>0</v>
      </c>
      <c r="BG517" s="239">
        <f>IF(N517="zákl. přenesená",J517,0)</f>
        <v>0</v>
      </c>
      <c r="BH517" s="239">
        <f>IF(N517="sníž. přenesená",J517,0)</f>
        <v>0</v>
      </c>
      <c r="BI517" s="239">
        <f>IF(N517="nulová",J517,0)</f>
        <v>0</v>
      </c>
      <c r="BJ517" s="18" t="s">
        <v>88</v>
      </c>
      <c r="BK517" s="239">
        <f>ROUND(I517*H517,2)</f>
        <v>0</v>
      </c>
      <c r="BL517" s="18" t="s">
        <v>157</v>
      </c>
      <c r="BM517" s="238" t="s">
        <v>909</v>
      </c>
    </row>
    <row r="518" s="13" customFormat="1">
      <c r="A518" s="13"/>
      <c r="B518" s="240"/>
      <c r="C518" s="241"/>
      <c r="D518" s="242" t="s">
        <v>159</v>
      </c>
      <c r="E518" s="243" t="s">
        <v>19</v>
      </c>
      <c r="F518" s="244" t="s">
        <v>910</v>
      </c>
      <c r="G518" s="241"/>
      <c r="H518" s="245">
        <v>2</v>
      </c>
      <c r="I518" s="246"/>
      <c r="J518" s="241"/>
      <c r="K518" s="241"/>
      <c r="L518" s="247"/>
      <c r="M518" s="248"/>
      <c r="N518" s="249"/>
      <c r="O518" s="249"/>
      <c r="P518" s="249"/>
      <c r="Q518" s="249"/>
      <c r="R518" s="249"/>
      <c r="S518" s="249"/>
      <c r="T518" s="25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1" t="s">
        <v>159</v>
      </c>
      <c r="AU518" s="251" t="s">
        <v>88</v>
      </c>
      <c r="AV518" s="13" t="s">
        <v>88</v>
      </c>
      <c r="AW518" s="13" t="s">
        <v>37</v>
      </c>
      <c r="AX518" s="13" t="s">
        <v>82</v>
      </c>
      <c r="AY518" s="251" t="s">
        <v>149</v>
      </c>
    </row>
    <row r="519" s="2" customFormat="1" ht="36" customHeight="1">
      <c r="A519" s="39"/>
      <c r="B519" s="40"/>
      <c r="C519" s="227" t="s">
        <v>911</v>
      </c>
      <c r="D519" s="227" t="s">
        <v>152</v>
      </c>
      <c r="E519" s="228" t="s">
        <v>912</v>
      </c>
      <c r="F519" s="229" t="s">
        <v>913</v>
      </c>
      <c r="G519" s="230" t="s">
        <v>346</v>
      </c>
      <c r="H519" s="231">
        <v>1</v>
      </c>
      <c r="I519" s="232"/>
      <c r="J519" s="233">
        <f>ROUND(I519*H519,2)</f>
        <v>0</v>
      </c>
      <c r="K519" s="229" t="s">
        <v>156</v>
      </c>
      <c r="L519" s="45"/>
      <c r="M519" s="234" t="s">
        <v>19</v>
      </c>
      <c r="N519" s="235" t="s">
        <v>47</v>
      </c>
      <c r="O519" s="85"/>
      <c r="P519" s="236">
        <f>O519*H519</f>
        <v>0</v>
      </c>
      <c r="Q519" s="236">
        <v>0.00097999999999999997</v>
      </c>
      <c r="R519" s="236">
        <f>Q519*H519</f>
        <v>0.00097999999999999997</v>
      </c>
      <c r="S519" s="236">
        <v>0</v>
      </c>
      <c r="T519" s="237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8" t="s">
        <v>157</v>
      </c>
      <c r="AT519" s="238" t="s">
        <v>152</v>
      </c>
      <c r="AU519" s="238" t="s">
        <v>88</v>
      </c>
      <c r="AY519" s="18" t="s">
        <v>149</v>
      </c>
      <c r="BE519" s="239">
        <f>IF(N519="základní",J519,0)</f>
        <v>0</v>
      </c>
      <c r="BF519" s="239">
        <f>IF(N519="snížená",J519,0)</f>
        <v>0</v>
      </c>
      <c r="BG519" s="239">
        <f>IF(N519="zákl. přenesená",J519,0)</f>
        <v>0</v>
      </c>
      <c r="BH519" s="239">
        <f>IF(N519="sníž. přenesená",J519,0)</f>
        <v>0</v>
      </c>
      <c r="BI519" s="239">
        <f>IF(N519="nulová",J519,0)</f>
        <v>0</v>
      </c>
      <c r="BJ519" s="18" t="s">
        <v>88</v>
      </c>
      <c r="BK519" s="239">
        <f>ROUND(I519*H519,2)</f>
        <v>0</v>
      </c>
      <c r="BL519" s="18" t="s">
        <v>157</v>
      </c>
      <c r="BM519" s="238" t="s">
        <v>914</v>
      </c>
    </row>
    <row r="520" s="2" customFormat="1" ht="16.5" customHeight="1">
      <c r="A520" s="39"/>
      <c r="B520" s="40"/>
      <c r="C520" s="263" t="s">
        <v>915</v>
      </c>
      <c r="D520" s="263" t="s">
        <v>196</v>
      </c>
      <c r="E520" s="264" t="s">
        <v>876</v>
      </c>
      <c r="F520" s="265" t="s">
        <v>877</v>
      </c>
      <c r="G520" s="266" t="s">
        <v>166</v>
      </c>
      <c r="H520" s="267">
        <v>2</v>
      </c>
      <c r="I520" s="268"/>
      <c r="J520" s="269">
        <f>ROUND(I520*H520,2)</f>
        <v>0</v>
      </c>
      <c r="K520" s="265" t="s">
        <v>156</v>
      </c>
      <c r="L520" s="270"/>
      <c r="M520" s="271" t="s">
        <v>19</v>
      </c>
      <c r="N520" s="272" t="s">
        <v>47</v>
      </c>
      <c r="O520" s="85"/>
      <c r="P520" s="236">
        <f>O520*H520</f>
        <v>0</v>
      </c>
      <c r="Q520" s="236">
        <v>0.0129</v>
      </c>
      <c r="R520" s="236">
        <f>Q520*H520</f>
        <v>0.0258</v>
      </c>
      <c r="S520" s="236">
        <v>0</v>
      </c>
      <c r="T520" s="23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8" t="s">
        <v>195</v>
      </c>
      <c r="AT520" s="238" t="s">
        <v>196</v>
      </c>
      <c r="AU520" s="238" t="s">
        <v>88</v>
      </c>
      <c r="AY520" s="18" t="s">
        <v>149</v>
      </c>
      <c r="BE520" s="239">
        <f>IF(N520="základní",J520,0)</f>
        <v>0</v>
      </c>
      <c r="BF520" s="239">
        <f>IF(N520="snížená",J520,0)</f>
        <v>0</v>
      </c>
      <c r="BG520" s="239">
        <f>IF(N520="zákl. přenesená",J520,0)</f>
        <v>0</v>
      </c>
      <c r="BH520" s="239">
        <f>IF(N520="sníž. přenesená",J520,0)</f>
        <v>0</v>
      </c>
      <c r="BI520" s="239">
        <f>IF(N520="nulová",J520,0)</f>
        <v>0</v>
      </c>
      <c r="BJ520" s="18" t="s">
        <v>88</v>
      </c>
      <c r="BK520" s="239">
        <f>ROUND(I520*H520,2)</f>
        <v>0</v>
      </c>
      <c r="BL520" s="18" t="s">
        <v>157</v>
      </c>
      <c r="BM520" s="238" t="s">
        <v>916</v>
      </c>
    </row>
    <row r="521" s="2" customFormat="1" ht="36" customHeight="1">
      <c r="A521" s="39"/>
      <c r="B521" s="40"/>
      <c r="C521" s="227" t="s">
        <v>917</v>
      </c>
      <c r="D521" s="227" t="s">
        <v>152</v>
      </c>
      <c r="E521" s="228" t="s">
        <v>918</v>
      </c>
      <c r="F521" s="229" t="s">
        <v>919</v>
      </c>
      <c r="G521" s="230" t="s">
        <v>175</v>
      </c>
      <c r="H521" s="231">
        <v>0.73999999999999999</v>
      </c>
      <c r="I521" s="232"/>
      <c r="J521" s="233">
        <f>ROUND(I521*H521,2)</f>
        <v>0</v>
      </c>
      <c r="K521" s="229" t="s">
        <v>156</v>
      </c>
      <c r="L521" s="45"/>
      <c r="M521" s="234" t="s">
        <v>19</v>
      </c>
      <c r="N521" s="235" t="s">
        <v>47</v>
      </c>
      <c r="O521" s="85"/>
      <c r="P521" s="236">
        <f>O521*H521</f>
        <v>0</v>
      </c>
      <c r="Q521" s="236">
        <v>0</v>
      </c>
      <c r="R521" s="236">
        <f>Q521*H521</f>
        <v>0</v>
      </c>
      <c r="S521" s="236">
        <v>0</v>
      </c>
      <c r="T521" s="237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8" t="s">
        <v>157</v>
      </c>
      <c r="AT521" s="238" t="s">
        <v>152</v>
      </c>
      <c r="AU521" s="238" t="s">
        <v>88</v>
      </c>
      <c r="AY521" s="18" t="s">
        <v>149</v>
      </c>
      <c r="BE521" s="239">
        <f>IF(N521="základní",J521,0)</f>
        <v>0</v>
      </c>
      <c r="BF521" s="239">
        <f>IF(N521="snížená",J521,0)</f>
        <v>0</v>
      </c>
      <c r="BG521" s="239">
        <f>IF(N521="zákl. přenesená",J521,0)</f>
        <v>0</v>
      </c>
      <c r="BH521" s="239">
        <f>IF(N521="sníž. přenesená",J521,0)</f>
        <v>0</v>
      </c>
      <c r="BI521" s="239">
        <f>IF(N521="nulová",J521,0)</f>
        <v>0</v>
      </c>
      <c r="BJ521" s="18" t="s">
        <v>88</v>
      </c>
      <c r="BK521" s="239">
        <f>ROUND(I521*H521,2)</f>
        <v>0</v>
      </c>
      <c r="BL521" s="18" t="s">
        <v>157</v>
      </c>
      <c r="BM521" s="238" t="s">
        <v>920</v>
      </c>
    </row>
    <row r="522" s="12" customFormat="1" ht="22.8" customHeight="1">
      <c r="A522" s="12"/>
      <c r="B522" s="211"/>
      <c r="C522" s="212"/>
      <c r="D522" s="213" t="s">
        <v>74</v>
      </c>
      <c r="E522" s="225" t="s">
        <v>921</v>
      </c>
      <c r="F522" s="225" t="s">
        <v>922</v>
      </c>
      <c r="G522" s="212"/>
      <c r="H522" s="212"/>
      <c r="I522" s="215"/>
      <c r="J522" s="226">
        <f>BK522</f>
        <v>0</v>
      </c>
      <c r="K522" s="212"/>
      <c r="L522" s="217"/>
      <c r="M522" s="218"/>
      <c r="N522" s="219"/>
      <c r="O522" s="219"/>
      <c r="P522" s="220">
        <f>SUM(P523:P525)</f>
        <v>0</v>
      </c>
      <c r="Q522" s="219"/>
      <c r="R522" s="220">
        <f>SUM(R523:R525)</f>
        <v>0.00057600000000000001</v>
      </c>
      <c r="S522" s="219"/>
      <c r="T522" s="221">
        <f>SUM(T523:T525)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22" t="s">
        <v>82</v>
      </c>
      <c r="AT522" s="223" t="s">
        <v>74</v>
      </c>
      <c r="AU522" s="223" t="s">
        <v>82</v>
      </c>
      <c r="AY522" s="222" t="s">
        <v>149</v>
      </c>
      <c r="BK522" s="224">
        <f>SUM(BK523:BK525)</f>
        <v>0</v>
      </c>
    </row>
    <row r="523" s="2" customFormat="1" ht="24" customHeight="1">
      <c r="A523" s="39"/>
      <c r="B523" s="40"/>
      <c r="C523" s="227" t="s">
        <v>923</v>
      </c>
      <c r="D523" s="227" t="s">
        <v>152</v>
      </c>
      <c r="E523" s="228" t="s">
        <v>924</v>
      </c>
      <c r="F523" s="229" t="s">
        <v>925</v>
      </c>
      <c r="G523" s="230" t="s">
        <v>166</v>
      </c>
      <c r="H523" s="231">
        <v>2.3999999999999999</v>
      </c>
      <c r="I523" s="232"/>
      <c r="J523" s="233">
        <f>ROUND(I523*H523,2)</f>
        <v>0</v>
      </c>
      <c r="K523" s="229" t="s">
        <v>156</v>
      </c>
      <c r="L523" s="45"/>
      <c r="M523" s="234" t="s">
        <v>19</v>
      </c>
      <c r="N523" s="235" t="s">
        <v>47</v>
      </c>
      <c r="O523" s="85"/>
      <c r="P523" s="236">
        <f>O523*H523</f>
        <v>0</v>
      </c>
      <c r="Q523" s="236">
        <v>0.00012</v>
      </c>
      <c r="R523" s="236">
        <f>Q523*H523</f>
        <v>0.00028800000000000001</v>
      </c>
      <c r="S523" s="236">
        <v>0</v>
      </c>
      <c r="T523" s="23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8" t="s">
        <v>157</v>
      </c>
      <c r="AT523" s="238" t="s">
        <v>152</v>
      </c>
      <c r="AU523" s="238" t="s">
        <v>88</v>
      </c>
      <c r="AY523" s="18" t="s">
        <v>149</v>
      </c>
      <c r="BE523" s="239">
        <f>IF(N523="základní",J523,0)</f>
        <v>0</v>
      </c>
      <c r="BF523" s="239">
        <f>IF(N523="snížená",J523,0)</f>
        <v>0</v>
      </c>
      <c r="BG523" s="239">
        <f>IF(N523="zákl. přenesená",J523,0)</f>
        <v>0</v>
      </c>
      <c r="BH523" s="239">
        <f>IF(N523="sníž. přenesená",J523,0)</f>
        <v>0</v>
      </c>
      <c r="BI523" s="239">
        <f>IF(N523="nulová",J523,0)</f>
        <v>0</v>
      </c>
      <c r="BJ523" s="18" t="s">
        <v>88</v>
      </c>
      <c r="BK523" s="239">
        <f>ROUND(I523*H523,2)</f>
        <v>0</v>
      </c>
      <c r="BL523" s="18" t="s">
        <v>157</v>
      </c>
      <c r="BM523" s="238" t="s">
        <v>926</v>
      </c>
    </row>
    <row r="524" s="13" customFormat="1">
      <c r="A524" s="13"/>
      <c r="B524" s="240"/>
      <c r="C524" s="241"/>
      <c r="D524" s="242" t="s">
        <v>159</v>
      </c>
      <c r="E524" s="243" t="s">
        <v>19</v>
      </c>
      <c r="F524" s="244" t="s">
        <v>927</v>
      </c>
      <c r="G524" s="241"/>
      <c r="H524" s="245">
        <v>2.3999999999999999</v>
      </c>
      <c r="I524" s="246"/>
      <c r="J524" s="241"/>
      <c r="K524" s="241"/>
      <c r="L524" s="247"/>
      <c r="M524" s="248"/>
      <c r="N524" s="249"/>
      <c r="O524" s="249"/>
      <c r="P524" s="249"/>
      <c r="Q524" s="249"/>
      <c r="R524" s="249"/>
      <c r="S524" s="249"/>
      <c r="T524" s="25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1" t="s">
        <v>159</v>
      </c>
      <c r="AU524" s="251" t="s">
        <v>88</v>
      </c>
      <c r="AV524" s="13" t="s">
        <v>88</v>
      </c>
      <c r="AW524" s="13" t="s">
        <v>37</v>
      </c>
      <c r="AX524" s="13" t="s">
        <v>82</v>
      </c>
      <c r="AY524" s="251" t="s">
        <v>149</v>
      </c>
    </row>
    <row r="525" s="2" customFormat="1" ht="24" customHeight="1">
      <c r="A525" s="39"/>
      <c r="B525" s="40"/>
      <c r="C525" s="227" t="s">
        <v>928</v>
      </c>
      <c r="D525" s="227" t="s">
        <v>152</v>
      </c>
      <c r="E525" s="228" t="s">
        <v>929</v>
      </c>
      <c r="F525" s="229" t="s">
        <v>930</v>
      </c>
      <c r="G525" s="230" t="s">
        <v>166</v>
      </c>
      <c r="H525" s="231">
        <v>2.3999999999999999</v>
      </c>
      <c r="I525" s="232"/>
      <c r="J525" s="233">
        <f>ROUND(I525*H525,2)</f>
        <v>0</v>
      </c>
      <c r="K525" s="229" t="s">
        <v>156</v>
      </c>
      <c r="L525" s="45"/>
      <c r="M525" s="234" t="s">
        <v>19</v>
      </c>
      <c r="N525" s="235" t="s">
        <v>47</v>
      </c>
      <c r="O525" s="85"/>
      <c r="P525" s="236">
        <f>O525*H525</f>
        <v>0</v>
      </c>
      <c r="Q525" s="236">
        <v>0.00012</v>
      </c>
      <c r="R525" s="236">
        <f>Q525*H525</f>
        <v>0.00028800000000000001</v>
      </c>
      <c r="S525" s="236">
        <v>0</v>
      </c>
      <c r="T525" s="237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8" t="s">
        <v>157</v>
      </c>
      <c r="AT525" s="238" t="s">
        <v>152</v>
      </c>
      <c r="AU525" s="238" t="s">
        <v>88</v>
      </c>
      <c r="AY525" s="18" t="s">
        <v>149</v>
      </c>
      <c r="BE525" s="239">
        <f>IF(N525="základní",J525,0)</f>
        <v>0</v>
      </c>
      <c r="BF525" s="239">
        <f>IF(N525="snížená",J525,0)</f>
        <v>0</v>
      </c>
      <c r="BG525" s="239">
        <f>IF(N525="zákl. přenesená",J525,0)</f>
        <v>0</v>
      </c>
      <c r="BH525" s="239">
        <f>IF(N525="sníž. přenesená",J525,0)</f>
        <v>0</v>
      </c>
      <c r="BI525" s="239">
        <f>IF(N525="nulová",J525,0)</f>
        <v>0</v>
      </c>
      <c r="BJ525" s="18" t="s">
        <v>88</v>
      </c>
      <c r="BK525" s="239">
        <f>ROUND(I525*H525,2)</f>
        <v>0</v>
      </c>
      <c r="BL525" s="18" t="s">
        <v>157</v>
      </c>
      <c r="BM525" s="238" t="s">
        <v>931</v>
      </c>
    </row>
    <row r="526" s="12" customFormat="1" ht="22.8" customHeight="1">
      <c r="A526" s="12"/>
      <c r="B526" s="211"/>
      <c r="C526" s="212"/>
      <c r="D526" s="213" t="s">
        <v>74</v>
      </c>
      <c r="E526" s="225" t="s">
        <v>932</v>
      </c>
      <c r="F526" s="225" t="s">
        <v>933</v>
      </c>
      <c r="G526" s="212"/>
      <c r="H526" s="212"/>
      <c r="I526" s="215"/>
      <c r="J526" s="226">
        <f>BK526</f>
        <v>0</v>
      </c>
      <c r="K526" s="212"/>
      <c r="L526" s="217"/>
      <c r="M526" s="218"/>
      <c r="N526" s="219"/>
      <c r="O526" s="219"/>
      <c r="P526" s="220">
        <f>SUM(P527:P536)</f>
        <v>0</v>
      </c>
      <c r="Q526" s="219"/>
      <c r="R526" s="220">
        <f>SUM(R527:R536)</f>
        <v>0.32848480000000002</v>
      </c>
      <c r="S526" s="219"/>
      <c r="T526" s="221">
        <f>SUM(T527:T536)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22" t="s">
        <v>82</v>
      </c>
      <c r="AT526" s="223" t="s">
        <v>74</v>
      </c>
      <c r="AU526" s="223" t="s">
        <v>82</v>
      </c>
      <c r="AY526" s="222" t="s">
        <v>149</v>
      </c>
      <c r="BK526" s="224">
        <f>SUM(BK527:BK536)</f>
        <v>0</v>
      </c>
    </row>
    <row r="527" s="2" customFormat="1" ht="24" customHeight="1">
      <c r="A527" s="39"/>
      <c r="B527" s="40"/>
      <c r="C527" s="227" t="s">
        <v>934</v>
      </c>
      <c r="D527" s="227" t="s">
        <v>152</v>
      </c>
      <c r="E527" s="228" t="s">
        <v>935</v>
      </c>
      <c r="F527" s="229" t="s">
        <v>936</v>
      </c>
      <c r="G527" s="230" t="s">
        <v>166</v>
      </c>
      <c r="H527" s="231">
        <v>261.20999999999998</v>
      </c>
      <c r="I527" s="232"/>
      <c r="J527" s="233">
        <f>ROUND(I527*H527,2)</f>
        <v>0</v>
      </c>
      <c r="K527" s="229" t="s">
        <v>156</v>
      </c>
      <c r="L527" s="45"/>
      <c r="M527" s="234" t="s">
        <v>19</v>
      </c>
      <c r="N527" s="235" t="s">
        <v>47</v>
      </c>
      <c r="O527" s="85"/>
      <c r="P527" s="236">
        <f>O527*H527</f>
        <v>0</v>
      </c>
      <c r="Q527" s="236">
        <v>0.00021000000000000001</v>
      </c>
      <c r="R527" s="236">
        <f>Q527*H527</f>
        <v>0.054854099999999996</v>
      </c>
      <c r="S527" s="236">
        <v>0</v>
      </c>
      <c r="T527" s="23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8" t="s">
        <v>157</v>
      </c>
      <c r="AT527" s="238" t="s">
        <v>152</v>
      </c>
      <c r="AU527" s="238" t="s">
        <v>88</v>
      </c>
      <c r="AY527" s="18" t="s">
        <v>149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8" t="s">
        <v>88</v>
      </c>
      <c r="BK527" s="239">
        <f>ROUND(I527*H527,2)</f>
        <v>0</v>
      </c>
      <c r="BL527" s="18" t="s">
        <v>157</v>
      </c>
      <c r="BM527" s="238" t="s">
        <v>937</v>
      </c>
    </row>
    <row r="528" s="13" customFormat="1">
      <c r="A528" s="13"/>
      <c r="B528" s="240"/>
      <c r="C528" s="241"/>
      <c r="D528" s="242" t="s">
        <v>159</v>
      </c>
      <c r="E528" s="243" t="s">
        <v>19</v>
      </c>
      <c r="F528" s="244" t="s">
        <v>938</v>
      </c>
      <c r="G528" s="241"/>
      <c r="H528" s="245">
        <v>215.61000000000001</v>
      </c>
      <c r="I528" s="246"/>
      <c r="J528" s="241"/>
      <c r="K528" s="241"/>
      <c r="L528" s="247"/>
      <c r="M528" s="248"/>
      <c r="N528" s="249"/>
      <c r="O528" s="249"/>
      <c r="P528" s="249"/>
      <c r="Q528" s="249"/>
      <c r="R528" s="249"/>
      <c r="S528" s="249"/>
      <c r="T528" s="25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1" t="s">
        <v>159</v>
      </c>
      <c r="AU528" s="251" t="s">
        <v>88</v>
      </c>
      <c r="AV528" s="13" t="s">
        <v>88</v>
      </c>
      <c r="AW528" s="13" t="s">
        <v>37</v>
      </c>
      <c r="AX528" s="13" t="s">
        <v>75</v>
      </c>
      <c r="AY528" s="251" t="s">
        <v>149</v>
      </c>
    </row>
    <row r="529" s="13" customFormat="1">
      <c r="A529" s="13"/>
      <c r="B529" s="240"/>
      <c r="C529" s="241"/>
      <c r="D529" s="242" t="s">
        <v>159</v>
      </c>
      <c r="E529" s="243" t="s">
        <v>19</v>
      </c>
      <c r="F529" s="244" t="s">
        <v>234</v>
      </c>
      <c r="G529" s="241"/>
      <c r="H529" s="245">
        <v>45.600000000000001</v>
      </c>
      <c r="I529" s="246"/>
      <c r="J529" s="241"/>
      <c r="K529" s="241"/>
      <c r="L529" s="247"/>
      <c r="M529" s="248"/>
      <c r="N529" s="249"/>
      <c r="O529" s="249"/>
      <c r="P529" s="249"/>
      <c r="Q529" s="249"/>
      <c r="R529" s="249"/>
      <c r="S529" s="249"/>
      <c r="T529" s="25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1" t="s">
        <v>159</v>
      </c>
      <c r="AU529" s="251" t="s">
        <v>88</v>
      </c>
      <c r="AV529" s="13" t="s">
        <v>88</v>
      </c>
      <c r="AW529" s="13" t="s">
        <v>37</v>
      </c>
      <c r="AX529" s="13" t="s">
        <v>75</v>
      </c>
      <c r="AY529" s="251" t="s">
        <v>149</v>
      </c>
    </row>
    <row r="530" s="14" customFormat="1">
      <c r="A530" s="14"/>
      <c r="B530" s="252"/>
      <c r="C530" s="253"/>
      <c r="D530" s="242" t="s">
        <v>159</v>
      </c>
      <c r="E530" s="254" t="s">
        <v>19</v>
      </c>
      <c r="F530" s="255" t="s">
        <v>163</v>
      </c>
      <c r="G530" s="253"/>
      <c r="H530" s="256">
        <v>261.20999999999998</v>
      </c>
      <c r="I530" s="257"/>
      <c r="J530" s="253"/>
      <c r="K530" s="253"/>
      <c r="L530" s="258"/>
      <c r="M530" s="259"/>
      <c r="N530" s="260"/>
      <c r="O530" s="260"/>
      <c r="P530" s="260"/>
      <c r="Q530" s="260"/>
      <c r="R530" s="260"/>
      <c r="S530" s="260"/>
      <c r="T530" s="26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2" t="s">
        <v>159</v>
      </c>
      <c r="AU530" s="262" t="s">
        <v>88</v>
      </c>
      <c r="AV530" s="14" t="s">
        <v>157</v>
      </c>
      <c r="AW530" s="14" t="s">
        <v>37</v>
      </c>
      <c r="AX530" s="14" t="s">
        <v>82</v>
      </c>
      <c r="AY530" s="262" t="s">
        <v>149</v>
      </c>
    </row>
    <row r="531" s="2" customFormat="1" ht="24" customHeight="1">
      <c r="A531" s="39"/>
      <c r="B531" s="40"/>
      <c r="C531" s="227" t="s">
        <v>939</v>
      </c>
      <c r="D531" s="227" t="s">
        <v>152</v>
      </c>
      <c r="E531" s="228" t="s">
        <v>940</v>
      </c>
      <c r="F531" s="229" t="s">
        <v>941</v>
      </c>
      <c r="G531" s="230" t="s">
        <v>166</v>
      </c>
      <c r="H531" s="231">
        <v>558.42999999999995</v>
      </c>
      <c r="I531" s="232"/>
      <c r="J531" s="233">
        <f>ROUND(I531*H531,2)</f>
        <v>0</v>
      </c>
      <c r="K531" s="229" t="s">
        <v>156</v>
      </c>
      <c r="L531" s="45"/>
      <c r="M531" s="234" t="s">
        <v>19</v>
      </c>
      <c r="N531" s="235" t="s">
        <v>47</v>
      </c>
      <c r="O531" s="85"/>
      <c r="P531" s="236">
        <f>O531*H531</f>
        <v>0</v>
      </c>
      <c r="Q531" s="236">
        <v>0.00020000000000000001</v>
      </c>
      <c r="R531" s="236">
        <f>Q531*H531</f>
        <v>0.11168599999999999</v>
      </c>
      <c r="S531" s="236">
        <v>0</v>
      </c>
      <c r="T531" s="23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8" t="s">
        <v>157</v>
      </c>
      <c r="AT531" s="238" t="s">
        <v>152</v>
      </c>
      <c r="AU531" s="238" t="s">
        <v>88</v>
      </c>
      <c r="AY531" s="18" t="s">
        <v>149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8" t="s">
        <v>88</v>
      </c>
      <c r="BK531" s="239">
        <f>ROUND(I531*H531,2)</f>
        <v>0</v>
      </c>
      <c r="BL531" s="18" t="s">
        <v>157</v>
      </c>
      <c r="BM531" s="238" t="s">
        <v>942</v>
      </c>
    </row>
    <row r="532" s="13" customFormat="1">
      <c r="A532" s="13"/>
      <c r="B532" s="240"/>
      <c r="C532" s="241"/>
      <c r="D532" s="242" t="s">
        <v>159</v>
      </c>
      <c r="E532" s="243" t="s">
        <v>19</v>
      </c>
      <c r="F532" s="244" t="s">
        <v>943</v>
      </c>
      <c r="G532" s="241"/>
      <c r="H532" s="245">
        <v>261.20999999999998</v>
      </c>
      <c r="I532" s="246"/>
      <c r="J532" s="241"/>
      <c r="K532" s="241"/>
      <c r="L532" s="247"/>
      <c r="M532" s="248"/>
      <c r="N532" s="249"/>
      <c r="O532" s="249"/>
      <c r="P532" s="249"/>
      <c r="Q532" s="249"/>
      <c r="R532" s="249"/>
      <c r="S532" s="249"/>
      <c r="T532" s="25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1" t="s">
        <v>159</v>
      </c>
      <c r="AU532" s="251" t="s">
        <v>88</v>
      </c>
      <c r="AV532" s="13" t="s">
        <v>88</v>
      </c>
      <c r="AW532" s="13" t="s">
        <v>37</v>
      </c>
      <c r="AX532" s="13" t="s">
        <v>75</v>
      </c>
      <c r="AY532" s="251" t="s">
        <v>149</v>
      </c>
    </row>
    <row r="533" s="13" customFormat="1">
      <c r="A533" s="13"/>
      <c r="B533" s="240"/>
      <c r="C533" s="241"/>
      <c r="D533" s="242" t="s">
        <v>159</v>
      </c>
      <c r="E533" s="243" t="s">
        <v>19</v>
      </c>
      <c r="F533" s="244" t="s">
        <v>944</v>
      </c>
      <c r="G533" s="241"/>
      <c r="H533" s="245">
        <v>205.31999999999999</v>
      </c>
      <c r="I533" s="246"/>
      <c r="J533" s="241"/>
      <c r="K533" s="241"/>
      <c r="L533" s="247"/>
      <c r="M533" s="248"/>
      <c r="N533" s="249"/>
      <c r="O533" s="249"/>
      <c r="P533" s="249"/>
      <c r="Q533" s="249"/>
      <c r="R533" s="249"/>
      <c r="S533" s="249"/>
      <c r="T533" s="25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1" t="s">
        <v>159</v>
      </c>
      <c r="AU533" s="251" t="s">
        <v>88</v>
      </c>
      <c r="AV533" s="13" t="s">
        <v>88</v>
      </c>
      <c r="AW533" s="13" t="s">
        <v>37</v>
      </c>
      <c r="AX533" s="13" t="s">
        <v>75</v>
      </c>
      <c r="AY533" s="251" t="s">
        <v>149</v>
      </c>
    </row>
    <row r="534" s="13" customFormat="1">
      <c r="A534" s="13"/>
      <c r="B534" s="240"/>
      <c r="C534" s="241"/>
      <c r="D534" s="242" t="s">
        <v>159</v>
      </c>
      <c r="E534" s="243" t="s">
        <v>19</v>
      </c>
      <c r="F534" s="244" t="s">
        <v>945</v>
      </c>
      <c r="G534" s="241"/>
      <c r="H534" s="245">
        <v>91.900000000000006</v>
      </c>
      <c r="I534" s="246"/>
      <c r="J534" s="241"/>
      <c r="K534" s="241"/>
      <c r="L534" s="247"/>
      <c r="M534" s="248"/>
      <c r="N534" s="249"/>
      <c r="O534" s="249"/>
      <c r="P534" s="249"/>
      <c r="Q534" s="249"/>
      <c r="R534" s="249"/>
      <c r="S534" s="249"/>
      <c r="T534" s="25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1" t="s">
        <v>159</v>
      </c>
      <c r="AU534" s="251" t="s">
        <v>88</v>
      </c>
      <c r="AV534" s="13" t="s">
        <v>88</v>
      </c>
      <c r="AW534" s="13" t="s">
        <v>37</v>
      </c>
      <c r="AX534" s="13" t="s">
        <v>75</v>
      </c>
      <c r="AY534" s="251" t="s">
        <v>149</v>
      </c>
    </row>
    <row r="535" s="14" customFormat="1">
      <c r="A535" s="14"/>
      <c r="B535" s="252"/>
      <c r="C535" s="253"/>
      <c r="D535" s="242" t="s">
        <v>159</v>
      </c>
      <c r="E535" s="254" t="s">
        <v>19</v>
      </c>
      <c r="F535" s="255" t="s">
        <v>163</v>
      </c>
      <c r="G535" s="253"/>
      <c r="H535" s="256">
        <v>558.42999999999995</v>
      </c>
      <c r="I535" s="257"/>
      <c r="J535" s="253"/>
      <c r="K535" s="253"/>
      <c r="L535" s="258"/>
      <c r="M535" s="259"/>
      <c r="N535" s="260"/>
      <c r="O535" s="260"/>
      <c r="P535" s="260"/>
      <c r="Q535" s="260"/>
      <c r="R535" s="260"/>
      <c r="S535" s="260"/>
      <c r="T535" s="26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2" t="s">
        <v>159</v>
      </c>
      <c r="AU535" s="262" t="s">
        <v>88</v>
      </c>
      <c r="AV535" s="14" t="s">
        <v>157</v>
      </c>
      <c r="AW535" s="14" t="s">
        <v>37</v>
      </c>
      <c r="AX535" s="14" t="s">
        <v>82</v>
      </c>
      <c r="AY535" s="262" t="s">
        <v>149</v>
      </c>
    </row>
    <row r="536" s="2" customFormat="1" ht="36" customHeight="1">
      <c r="A536" s="39"/>
      <c r="B536" s="40"/>
      <c r="C536" s="227" t="s">
        <v>946</v>
      </c>
      <c r="D536" s="227" t="s">
        <v>152</v>
      </c>
      <c r="E536" s="228" t="s">
        <v>947</v>
      </c>
      <c r="F536" s="229" t="s">
        <v>948</v>
      </c>
      <c r="G536" s="230" t="s">
        <v>166</v>
      </c>
      <c r="H536" s="231">
        <v>558.42999999999995</v>
      </c>
      <c r="I536" s="232"/>
      <c r="J536" s="233">
        <f>ROUND(I536*H536,2)</f>
        <v>0</v>
      </c>
      <c r="K536" s="229" t="s">
        <v>156</v>
      </c>
      <c r="L536" s="45"/>
      <c r="M536" s="283" t="s">
        <v>19</v>
      </c>
      <c r="N536" s="284" t="s">
        <v>47</v>
      </c>
      <c r="O536" s="285"/>
      <c r="P536" s="286">
        <f>O536*H536</f>
        <v>0</v>
      </c>
      <c r="Q536" s="286">
        <v>0.00029</v>
      </c>
      <c r="R536" s="286">
        <f>Q536*H536</f>
        <v>0.1619447</v>
      </c>
      <c r="S536" s="286">
        <v>0</v>
      </c>
      <c r="T536" s="287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8" t="s">
        <v>157</v>
      </c>
      <c r="AT536" s="238" t="s">
        <v>152</v>
      </c>
      <c r="AU536" s="238" t="s">
        <v>88</v>
      </c>
      <c r="AY536" s="18" t="s">
        <v>149</v>
      </c>
      <c r="BE536" s="239">
        <f>IF(N536="základní",J536,0)</f>
        <v>0</v>
      </c>
      <c r="BF536" s="239">
        <f>IF(N536="snížená",J536,0)</f>
        <v>0</v>
      </c>
      <c r="BG536" s="239">
        <f>IF(N536="zákl. přenesená",J536,0)</f>
        <v>0</v>
      </c>
      <c r="BH536" s="239">
        <f>IF(N536="sníž. přenesená",J536,0)</f>
        <v>0</v>
      </c>
      <c r="BI536" s="239">
        <f>IF(N536="nulová",J536,0)</f>
        <v>0</v>
      </c>
      <c r="BJ536" s="18" t="s">
        <v>88</v>
      </c>
      <c r="BK536" s="239">
        <f>ROUND(I536*H536,2)</f>
        <v>0</v>
      </c>
      <c r="BL536" s="18" t="s">
        <v>157</v>
      </c>
      <c r="BM536" s="238" t="s">
        <v>949</v>
      </c>
    </row>
    <row r="537" s="2" customFormat="1" ht="6.96" customHeight="1">
      <c r="A537" s="39"/>
      <c r="B537" s="60"/>
      <c r="C537" s="61"/>
      <c r="D537" s="61"/>
      <c r="E537" s="61"/>
      <c r="F537" s="61"/>
      <c r="G537" s="61"/>
      <c r="H537" s="61"/>
      <c r="I537" s="176"/>
      <c r="J537" s="61"/>
      <c r="K537" s="61"/>
      <c r="L537" s="45"/>
      <c r="M537" s="39"/>
      <c r="O537" s="39"/>
      <c r="P537" s="39"/>
      <c r="Q537" s="39"/>
      <c r="R537" s="39"/>
      <c r="S537" s="39"/>
      <c r="T537" s="39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</row>
  </sheetData>
  <sheetProtection sheet="1" autoFilter="0" formatColumns="0" formatRows="0" objects="1" scenarios="1" spinCount="100000" saltValue="YWDcEsgmMS35ppQBW5d/JwwdwsxPbC00hLBcUNAhBtPhmyiNbt8uMICcbYEMCHIkPvhYikzlkf9jgRbrHInh3w==" hashValue="wmI0DD2qyn237jiyEw8sSnCrAFl4ZC2zozVtveSq2AJJ9affh9EGPBvSkNnNQkYpc3SmKMTeyuZoG1ahTUdHyg==" algorithmName="SHA-512" password="CC35"/>
  <autoFilter ref="C103:K5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2:H92"/>
    <mergeCell ref="E94:H94"/>
    <mergeCell ref="E96:H9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82</v>
      </c>
    </row>
    <row r="4" s="1" customFormat="1" ht="24.96" customHeight="1">
      <c r="B4" s="21"/>
      <c r="D4" s="143" t="s">
        <v>105</v>
      </c>
      <c r="I4" s="139"/>
      <c r="L4" s="21"/>
      <c r="M4" s="144" t="s">
        <v>10</v>
      </c>
      <c r="AT4" s="18" t="s">
        <v>4</v>
      </c>
    </row>
    <row r="5" s="1" customFormat="1" ht="6.96" customHeight="1">
      <c r="B5" s="21"/>
      <c r="I5" s="139"/>
      <c r="L5" s="21"/>
    </row>
    <row r="6" s="1" customFormat="1" ht="12" customHeight="1">
      <c r="B6" s="21"/>
      <c r="D6" s="145" t="s">
        <v>16</v>
      </c>
      <c r="I6" s="139"/>
      <c r="L6" s="21"/>
    </row>
    <row r="7" s="1" customFormat="1" ht="16.5" customHeight="1">
      <c r="B7" s="21"/>
      <c r="E7" s="146" t="str">
        <f>'Rekapitulace stavby'!K6</f>
        <v>Ivanovice na Hané ON - oprava (bytové)</v>
      </c>
      <c r="F7" s="145"/>
      <c r="G7" s="145"/>
      <c r="H7" s="145"/>
      <c r="I7" s="139"/>
      <c r="L7" s="21"/>
    </row>
    <row r="8" s="1" customFormat="1" ht="12" customHeight="1">
      <c r="B8" s="21"/>
      <c r="D8" s="145" t="s">
        <v>106</v>
      </c>
      <c r="I8" s="139"/>
      <c r="L8" s="21"/>
    </row>
    <row r="9" s="2" customFormat="1" ht="16.5" customHeight="1">
      <c r="A9" s="39"/>
      <c r="B9" s="45"/>
      <c r="C9" s="39"/>
      <c r="D9" s="39"/>
      <c r="E9" s="146" t="s">
        <v>107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108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950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50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22</v>
      </c>
      <c r="G14" s="39"/>
      <c r="H14" s="39"/>
      <c r="I14" s="150" t="s">
        <v>23</v>
      </c>
      <c r="J14" s="151" t="str">
        <f>'Rekapitulace stavby'!AN8</f>
        <v>4. 7. 2019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50" t="s">
        <v>26</v>
      </c>
      <c r="J16" s="134" t="s">
        <v>27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50" t="s">
        <v>29</v>
      </c>
      <c r="J17" s="134" t="s">
        <v>30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50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50" t="s">
        <v>29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50" t="s">
        <v>26</v>
      </c>
      <c r="J22" s="134" t="s">
        <v>34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110</v>
      </c>
      <c r="F23" s="39"/>
      <c r="G23" s="39"/>
      <c r="H23" s="39"/>
      <c r="I23" s="150" t="s">
        <v>29</v>
      </c>
      <c r="J23" s="134" t="s">
        <v>36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38</v>
      </c>
      <c r="E25" s="39"/>
      <c r="F25" s="39"/>
      <c r="G25" s="39"/>
      <c r="H25" s="39"/>
      <c r="I25" s="150" t="s">
        <v>26</v>
      </c>
      <c r="J25" s="134" t="str">
        <f>IF('Rekapitulace stavby'!AN19="","",'Rekapitulace stavby'!AN19)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50" t="s">
        <v>29</v>
      </c>
      <c r="J26" s="134" t="str">
        <f>IF('Rekapitulace stavby'!AN20="","",'Rekapitulace stavby'!AN20)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39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9.25" customHeight="1">
      <c r="A29" s="152"/>
      <c r="B29" s="153"/>
      <c r="C29" s="152"/>
      <c r="D29" s="152"/>
      <c r="E29" s="154" t="s">
        <v>40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41</v>
      </c>
      <c r="E32" s="39"/>
      <c r="F32" s="39"/>
      <c r="G32" s="39"/>
      <c r="H32" s="39"/>
      <c r="I32" s="147"/>
      <c r="J32" s="160">
        <f>ROUND(J95,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43</v>
      </c>
      <c r="G34" s="39"/>
      <c r="H34" s="39"/>
      <c r="I34" s="162" t="s">
        <v>42</v>
      </c>
      <c r="J34" s="161" t="s">
        <v>44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45</v>
      </c>
      <c r="E35" s="145" t="s">
        <v>46</v>
      </c>
      <c r="F35" s="164">
        <f>ROUND((SUM(BE95:BE220)),  2)</f>
        <v>0</v>
      </c>
      <c r="G35" s="39"/>
      <c r="H35" s="39"/>
      <c r="I35" s="165">
        <v>0.20999999999999999</v>
      </c>
      <c r="J35" s="164">
        <f>ROUND(((SUM(BE95:BE220))*I35),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47</v>
      </c>
      <c r="F36" s="164">
        <f>ROUND((SUM(BF95:BF220)),  2)</f>
        <v>0</v>
      </c>
      <c r="G36" s="39"/>
      <c r="H36" s="39"/>
      <c r="I36" s="165">
        <v>0.14999999999999999</v>
      </c>
      <c r="J36" s="164">
        <f>ROUND(((SUM(BF95:BF220))*I36),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48</v>
      </c>
      <c r="F37" s="164">
        <f>ROUND((SUM(BG95:BG220)),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49</v>
      </c>
      <c r="F38" s="164">
        <f>ROUND((SUM(BH95:BH220)),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50</v>
      </c>
      <c r="F39" s="164">
        <f>ROUND((SUM(BI95:BI220)),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51</v>
      </c>
      <c r="E41" s="168"/>
      <c r="F41" s="168"/>
      <c r="G41" s="169" t="s">
        <v>52</v>
      </c>
      <c r="H41" s="170" t="s">
        <v>53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80" t="str">
        <f>E7</f>
        <v>Ivanovice na Hané ON - oprava (bytové)</v>
      </c>
      <c r="F50" s="33"/>
      <c r="G50" s="33"/>
      <c r="H50" s="33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106</v>
      </c>
      <c r="D51" s="23"/>
      <c r="E51" s="23"/>
      <c r="F51" s="23"/>
      <c r="G51" s="23"/>
      <c r="H51" s="23"/>
      <c r="I51" s="139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80" t="s">
        <v>107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108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300, 400, 500 - EL, EK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150" t="s">
        <v>23</v>
      </c>
      <c r="J56" s="73" t="str">
        <f>IF(J14="","",J14)</f>
        <v>4. 7. 2019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7.9" customHeight="1">
      <c r="A58" s="39"/>
      <c r="B58" s="40"/>
      <c r="C58" s="33" t="s">
        <v>25</v>
      </c>
      <c r="D58" s="41"/>
      <c r="E58" s="41"/>
      <c r="F58" s="28" t="str">
        <f>E17</f>
        <v>SŽDC, s.o., Dlážděná 1003/7, 11000 Praha-N.Město</v>
      </c>
      <c r="G58" s="41"/>
      <c r="H58" s="41"/>
      <c r="I58" s="150" t="s">
        <v>33</v>
      </c>
      <c r="J58" s="37" t="str">
        <f>E23</f>
        <v>DSK PLAN s.r.o., Staňkova 41, Brno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150" t="s">
        <v>38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81" t="s">
        <v>112</v>
      </c>
      <c r="D61" s="182"/>
      <c r="E61" s="182"/>
      <c r="F61" s="182"/>
      <c r="G61" s="182"/>
      <c r="H61" s="182"/>
      <c r="I61" s="183"/>
      <c r="J61" s="184" t="s">
        <v>113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85" t="s">
        <v>73</v>
      </c>
      <c r="D63" s="41"/>
      <c r="E63" s="41"/>
      <c r="F63" s="41"/>
      <c r="G63" s="41"/>
      <c r="H63" s="41"/>
      <c r="I63" s="147"/>
      <c r="J63" s="103">
        <f>J95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86"/>
      <c r="C64" s="187"/>
      <c r="D64" s="188" t="s">
        <v>951</v>
      </c>
      <c r="E64" s="189"/>
      <c r="F64" s="189"/>
      <c r="G64" s="189"/>
      <c r="H64" s="189"/>
      <c r="I64" s="190"/>
      <c r="J64" s="191">
        <f>J96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3"/>
      <c r="C65" s="126"/>
      <c r="D65" s="194" t="s">
        <v>952</v>
      </c>
      <c r="E65" s="195"/>
      <c r="F65" s="195"/>
      <c r="G65" s="195"/>
      <c r="H65" s="195"/>
      <c r="I65" s="196"/>
      <c r="J65" s="197">
        <f>J97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3"/>
      <c r="C66" s="126"/>
      <c r="D66" s="194" t="s">
        <v>953</v>
      </c>
      <c r="E66" s="195"/>
      <c r="F66" s="195"/>
      <c r="G66" s="195"/>
      <c r="H66" s="195"/>
      <c r="I66" s="196"/>
      <c r="J66" s="197">
        <f>J169</f>
        <v>0</v>
      </c>
      <c r="K66" s="126"/>
      <c r="L66" s="19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3"/>
      <c r="C67" s="126"/>
      <c r="D67" s="194" t="s">
        <v>954</v>
      </c>
      <c r="E67" s="195"/>
      <c r="F67" s="195"/>
      <c r="G67" s="195"/>
      <c r="H67" s="195"/>
      <c r="I67" s="196"/>
      <c r="J67" s="197">
        <f>J177</f>
        <v>0</v>
      </c>
      <c r="K67" s="126"/>
      <c r="L67" s="19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3"/>
      <c r="C68" s="126"/>
      <c r="D68" s="194" t="s">
        <v>955</v>
      </c>
      <c r="E68" s="195"/>
      <c r="F68" s="195"/>
      <c r="G68" s="195"/>
      <c r="H68" s="195"/>
      <c r="I68" s="196"/>
      <c r="J68" s="197">
        <f>J186</f>
        <v>0</v>
      </c>
      <c r="K68" s="126"/>
      <c r="L68" s="19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93"/>
      <c r="C69" s="126"/>
      <c r="D69" s="194" t="s">
        <v>956</v>
      </c>
      <c r="E69" s="195"/>
      <c r="F69" s="195"/>
      <c r="G69" s="195"/>
      <c r="H69" s="195"/>
      <c r="I69" s="196"/>
      <c r="J69" s="197">
        <f>J187</f>
        <v>0</v>
      </c>
      <c r="K69" s="126"/>
      <c r="L69" s="19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93"/>
      <c r="C70" s="126"/>
      <c r="D70" s="194" t="s">
        <v>957</v>
      </c>
      <c r="E70" s="195"/>
      <c r="F70" s="195"/>
      <c r="G70" s="195"/>
      <c r="H70" s="195"/>
      <c r="I70" s="196"/>
      <c r="J70" s="197">
        <f>J201</f>
        <v>0</v>
      </c>
      <c r="K70" s="126"/>
      <c r="L70" s="19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3"/>
      <c r="C71" s="126"/>
      <c r="D71" s="194" t="s">
        <v>958</v>
      </c>
      <c r="E71" s="195"/>
      <c r="F71" s="195"/>
      <c r="G71" s="195"/>
      <c r="H71" s="195"/>
      <c r="I71" s="196"/>
      <c r="J71" s="197">
        <f>J208</f>
        <v>0</v>
      </c>
      <c r="K71" s="126"/>
      <c r="L71" s="19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3"/>
      <c r="C72" s="126"/>
      <c r="D72" s="194" t="s">
        <v>959</v>
      </c>
      <c r="E72" s="195"/>
      <c r="F72" s="195"/>
      <c r="G72" s="195"/>
      <c r="H72" s="195"/>
      <c r="I72" s="196"/>
      <c r="J72" s="197">
        <f>J211</f>
        <v>0</v>
      </c>
      <c r="K72" s="126"/>
      <c r="L72" s="19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3"/>
      <c r="C73" s="126"/>
      <c r="D73" s="194" t="s">
        <v>960</v>
      </c>
      <c r="E73" s="195"/>
      <c r="F73" s="195"/>
      <c r="G73" s="195"/>
      <c r="H73" s="195"/>
      <c r="I73" s="196"/>
      <c r="J73" s="197">
        <f>J219</f>
        <v>0</v>
      </c>
      <c r="K73" s="126"/>
      <c r="L73" s="19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147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176"/>
      <c r="J75" s="61"/>
      <c r="K75" s="6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179"/>
      <c r="J79" s="63"/>
      <c r="K79" s="63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134</v>
      </c>
      <c r="D80" s="41"/>
      <c r="E80" s="41"/>
      <c r="F80" s="41"/>
      <c r="G80" s="41"/>
      <c r="H80" s="41"/>
      <c r="I80" s="147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47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147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80" t="str">
        <f>E7</f>
        <v>Ivanovice na Hané ON - oprava (bytové)</v>
      </c>
      <c r="F83" s="33"/>
      <c r="G83" s="33"/>
      <c r="H83" s="33"/>
      <c r="I83" s="147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106</v>
      </c>
      <c r="D84" s="23"/>
      <c r="E84" s="23"/>
      <c r="F84" s="23"/>
      <c r="G84" s="23"/>
      <c r="H84" s="23"/>
      <c r="I84" s="139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80" t="s">
        <v>107</v>
      </c>
      <c r="F85" s="41"/>
      <c r="G85" s="41"/>
      <c r="H85" s="41"/>
      <c r="I85" s="147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147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300, 400, 500 - EL, EK</v>
      </c>
      <c r="F87" s="41"/>
      <c r="G87" s="41"/>
      <c r="H87" s="41"/>
      <c r="I87" s="147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7"/>
      <c r="J88" s="41"/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 xml:space="preserve"> </v>
      </c>
      <c r="G89" s="41"/>
      <c r="H89" s="41"/>
      <c r="I89" s="150" t="s">
        <v>23</v>
      </c>
      <c r="J89" s="73" t="str">
        <f>IF(J14="","",J14)</f>
        <v>4. 7. 2019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7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7.9" customHeight="1">
      <c r="A91" s="39"/>
      <c r="B91" s="40"/>
      <c r="C91" s="33" t="s">
        <v>25</v>
      </c>
      <c r="D91" s="41"/>
      <c r="E91" s="41"/>
      <c r="F91" s="28" t="str">
        <f>E17</f>
        <v>SŽDC, s.o., Dlážděná 1003/7, 11000 Praha-N.Město</v>
      </c>
      <c r="G91" s="41"/>
      <c r="H91" s="41"/>
      <c r="I91" s="150" t="s">
        <v>33</v>
      </c>
      <c r="J91" s="37" t="str">
        <f>E23</f>
        <v>DSK PLAN s.r.o., Staňkova 41, Brno</v>
      </c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31</v>
      </c>
      <c r="D92" s="41"/>
      <c r="E92" s="41"/>
      <c r="F92" s="28" t="str">
        <f>IF(E20="","",E20)</f>
        <v>Vyplň údaj</v>
      </c>
      <c r="G92" s="41"/>
      <c r="H92" s="41"/>
      <c r="I92" s="150" t="s">
        <v>38</v>
      </c>
      <c r="J92" s="37" t="str">
        <f>E26</f>
        <v xml:space="preserve"> </v>
      </c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7"/>
      <c r="J93" s="41"/>
      <c r="K93" s="41"/>
      <c r="L93" s="14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99"/>
      <c r="B94" s="200"/>
      <c r="C94" s="201" t="s">
        <v>135</v>
      </c>
      <c r="D94" s="202" t="s">
        <v>60</v>
      </c>
      <c r="E94" s="202" t="s">
        <v>56</v>
      </c>
      <c r="F94" s="202" t="s">
        <v>57</v>
      </c>
      <c r="G94" s="202" t="s">
        <v>136</v>
      </c>
      <c r="H94" s="202" t="s">
        <v>137</v>
      </c>
      <c r="I94" s="203" t="s">
        <v>138</v>
      </c>
      <c r="J94" s="202" t="s">
        <v>113</v>
      </c>
      <c r="K94" s="204" t="s">
        <v>139</v>
      </c>
      <c r="L94" s="205"/>
      <c r="M94" s="93" t="s">
        <v>19</v>
      </c>
      <c r="N94" s="94" t="s">
        <v>45</v>
      </c>
      <c r="O94" s="94" t="s">
        <v>140</v>
      </c>
      <c r="P94" s="94" t="s">
        <v>141</v>
      </c>
      <c r="Q94" s="94" t="s">
        <v>142</v>
      </c>
      <c r="R94" s="94" t="s">
        <v>143</v>
      </c>
      <c r="S94" s="94" t="s">
        <v>144</v>
      </c>
      <c r="T94" s="95" t="s">
        <v>145</v>
      </c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</row>
    <row r="95" s="2" customFormat="1" ht="22.8" customHeight="1">
      <c r="A95" s="39"/>
      <c r="B95" s="40"/>
      <c r="C95" s="100" t="s">
        <v>146</v>
      </c>
      <c r="D95" s="41"/>
      <c r="E95" s="41"/>
      <c r="F95" s="41"/>
      <c r="G95" s="41"/>
      <c r="H95" s="41"/>
      <c r="I95" s="147"/>
      <c r="J95" s="206">
        <f>BK95</f>
        <v>0</v>
      </c>
      <c r="K95" s="41"/>
      <c r="L95" s="45"/>
      <c r="M95" s="96"/>
      <c r="N95" s="207"/>
      <c r="O95" s="97"/>
      <c r="P95" s="208">
        <f>P96</f>
        <v>0</v>
      </c>
      <c r="Q95" s="97"/>
      <c r="R95" s="208">
        <f>R96</f>
        <v>0.019099999999999999</v>
      </c>
      <c r="S95" s="97"/>
      <c r="T95" s="209">
        <f>T96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74</v>
      </c>
      <c r="AU95" s="18" t="s">
        <v>114</v>
      </c>
      <c r="BK95" s="210">
        <f>BK96</f>
        <v>0</v>
      </c>
    </row>
    <row r="96" s="12" customFormat="1" ht="25.92" customHeight="1">
      <c r="A96" s="12"/>
      <c r="B96" s="211"/>
      <c r="C96" s="212"/>
      <c r="D96" s="213" t="s">
        <v>74</v>
      </c>
      <c r="E96" s="214" t="s">
        <v>196</v>
      </c>
      <c r="F96" s="214" t="s">
        <v>961</v>
      </c>
      <c r="G96" s="212"/>
      <c r="H96" s="212"/>
      <c r="I96" s="215"/>
      <c r="J96" s="216">
        <f>BK96</f>
        <v>0</v>
      </c>
      <c r="K96" s="212"/>
      <c r="L96" s="217"/>
      <c r="M96" s="218"/>
      <c r="N96" s="219"/>
      <c r="O96" s="219"/>
      <c r="P96" s="220">
        <f>P97+P169+P177+P186+P208+P211+P219</f>
        <v>0</v>
      </c>
      <c r="Q96" s="219"/>
      <c r="R96" s="220">
        <f>R97+R169+R177+R186+R208+R211+R219</f>
        <v>0.019099999999999999</v>
      </c>
      <c r="S96" s="219"/>
      <c r="T96" s="221">
        <f>T97+T169+T177+T186+T208+T211+T219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2" t="s">
        <v>150</v>
      </c>
      <c r="AT96" s="223" t="s">
        <v>74</v>
      </c>
      <c r="AU96" s="223" t="s">
        <v>75</v>
      </c>
      <c r="AY96" s="222" t="s">
        <v>149</v>
      </c>
      <c r="BK96" s="224">
        <f>BK97+BK169+BK177+BK186+BK208+BK211+BK219</f>
        <v>0</v>
      </c>
    </row>
    <row r="97" s="12" customFormat="1" ht="22.8" customHeight="1">
      <c r="A97" s="12"/>
      <c r="B97" s="211"/>
      <c r="C97" s="212"/>
      <c r="D97" s="213" t="s">
        <v>74</v>
      </c>
      <c r="E97" s="225" t="s">
        <v>962</v>
      </c>
      <c r="F97" s="225" t="s">
        <v>963</v>
      </c>
      <c r="G97" s="212"/>
      <c r="H97" s="212"/>
      <c r="I97" s="215"/>
      <c r="J97" s="226">
        <f>BK97</f>
        <v>0</v>
      </c>
      <c r="K97" s="212"/>
      <c r="L97" s="217"/>
      <c r="M97" s="218"/>
      <c r="N97" s="219"/>
      <c r="O97" s="219"/>
      <c r="P97" s="220">
        <f>SUM(P98:P168)</f>
        <v>0</v>
      </c>
      <c r="Q97" s="219"/>
      <c r="R97" s="220">
        <f>SUM(R98:R168)</f>
        <v>0.019099999999999999</v>
      </c>
      <c r="S97" s="219"/>
      <c r="T97" s="221">
        <f>SUM(T98:T168)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2" t="s">
        <v>82</v>
      </c>
      <c r="AT97" s="223" t="s">
        <v>74</v>
      </c>
      <c r="AU97" s="223" t="s">
        <v>82</v>
      </c>
      <c r="AY97" s="222" t="s">
        <v>149</v>
      </c>
      <c r="BK97" s="224">
        <f>SUM(BK98:BK168)</f>
        <v>0</v>
      </c>
    </row>
    <row r="98" s="2" customFormat="1" ht="16.5" customHeight="1">
      <c r="A98" s="39"/>
      <c r="B98" s="40"/>
      <c r="C98" s="263" t="s">
        <v>82</v>
      </c>
      <c r="D98" s="263" t="s">
        <v>196</v>
      </c>
      <c r="E98" s="264" t="s">
        <v>964</v>
      </c>
      <c r="F98" s="265" t="s">
        <v>965</v>
      </c>
      <c r="G98" s="266" t="s">
        <v>346</v>
      </c>
      <c r="H98" s="267">
        <v>25</v>
      </c>
      <c r="I98" s="268"/>
      <c r="J98" s="269">
        <f>ROUND(I98*H98,2)</f>
        <v>0</v>
      </c>
      <c r="K98" s="265" t="s">
        <v>156</v>
      </c>
      <c r="L98" s="270"/>
      <c r="M98" s="271" t="s">
        <v>19</v>
      </c>
      <c r="N98" s="272" t="s">
        <v>47</v>
      </c>
      <c r="O98" s="85"/>
      <c r="P98" s="236">
        <f>O98*H98</f>
        <v>0</v>
      </c>
      <c r="Q98" s="236">
        <v>4.0000000000000003E-05</v>
      </c>
      <c r="R98" s="236">
        <f>Q98*H98</f>
        <v>0.001</v>
      </c>
      <c r="S98" s="236">
        <v>0</v>
      </c>
      <c r="T98" s="23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8" t="s">
        <v>966</v>
      </c>
      <c r="AT98" s="238" t="s">
        <v>196</v>
      </c>
      <c r="AU98" s="238" t="s">
        <v>88</v>
      </c>
      <c r="AY98" s="18" t="s">
        <v>149</v>
      </c>
      <c r="BE98" s="239">
        <f>IF(N98="základní",J98,0)</f>
        <v>0</v>
      </c>
      <c r="BF98" s="239">
        <f>IF(N98="snížená",J98,0)</f>
        <v>0</v>
      </c>
      <c r="BG98" s="239">
        <f>IF(N98="zákl. přenesená",J98,0)</f>
        <v>0</v>
      </c>
      <c r="BH98" s="239">
        <f>IF(N98="sníž. přenesená",J98,0)</f>
        <v>0</v>
      </c>
      <c r="BI98" s="239">
        <f>IF(N98="nulová",J98,0)</f>
        <v>0</v>
      </c>
      <c r="BJ98" s="18" t="s">
        <v>88</v>
      </c>
      <c r="BK98" s="239">
        <f>ROUND(I98*H98,2)</f>
        <v>0</v>
      </c>
      <c r="BL98" s="18" t="s">
        <v>524</v>
      </c>
      <c r="BM98" s="238" t="s">
        <v>967</v>
      </c>
    </row>
    <row r="99" s="2" customFormat="1" ht="16.5" customHeight="1">
      <c r="A99" s="39"/>
      <c r="B99" s="40"/>
      <c r="C99" s="263" t="s">
        <v>88</v>
      </c>
      <c r="D99" s="263" t="s">
        <v>196</v>
      </c>
      <c r="E99" s="264" t="s">
        <v>968</v>
      </c>
      <c r="F99" s="265" t="s">
        <v>969</v>
      </c>
      <c r="G99" s="266" t="s">
        <v>346</v>
      </c>
      <c r="H99" s="267">
        <v>150</v>
      </c>
      <c r="I99" s="268"/>
      <c r="J99" s="269">
        <f>ROUND(I99*H99,2)</f>
        <v>0</v>
      </c>
      <c r="K99" s="265" t="s">
        <v>156</v>
      </c>
      <c r="L99" s="270"/>
      <c r="M99" s="271" t="s">
        <v>19</v>
      </c>
      <c r="N99" s="272" t="s">
        <v>47</v>
      </c>
      <c r="O99" s="85"/>
      <c r="P99" s="236">
        <f>O99*H99</f>
        <v>0</v>
      </c>
      <c r="Q99" s="236">
        <v>6.9999999999999994E-05</v>
      </c>
      <c r="R99" s="236">
        <f>Q99*H99</f>
        <v>0.010499999999999999</v>
      </c>
      <c r="S99" s="236">
        <v>0</v>
      </c>
      <c r="T99" s="23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8" t="s">
        <v>966</v>
      </c>
      <c r="AT99" s="238" t="s">
        <v>196</v>
      </c>
      <c r="AU99" s="238" t="s">
        <v>88</v>
      </c>
      <c r="AY99" s="18" t="s">
        <v>149</v>
      </c>
      <c r="BE99" s="239">
        <f>IF(N99="základní",J99,0)</f>
        <v>0</v>
      </c>
      <c r="BF99" s="239">
        <f>IF(N99="snížená",J99,0)</f>
        <v>0</v>
      </c>
      <c r="BG99" s="239">
        <f>IF(N99="zákl. přenesená",J99,0)</f>
        <v>0</v>
      </c>
      <c r="BH99" s="239">
        <f>IF(N99="sníž. přenesená",J99,0)</f>
        <v>0</v>
      </c>
      <c r="BI99" s="239">
        <f>IF(N99="nulová",J99,0)</f>
        <v>0</v>
      </c>
      <c r="BJ99" s="18" t="s">
        <v>88</v>
      </c>
      <c r="BK99" s="239">
        <f>ROUND(I99*H99,2)</f>
        <v>0</v>
      </c>
      <c r="BL99" s="18" t="s">
        <v>524</v>
      </c>
      <c r="BM99" s="238" t="s">
        <v>970</v>
      </c>
    </row>
    <row r="100" s="2" customFormat="1" ht="16.5" customHeight="1">
      <c r="A100" s="39"/>
      <c r="B100" s="40"/>
      <c r="C100" s="263" t="s">
        <v>150</v>
      </c>
      <c r="D100" s="263" t="s">
        <v>196</v>
      </c>
      <c r="E100" s="264" t="s">
        <v>971</v>
      </c>
      <c r="F100" s="265" t="s">
        <v>972</v>
      </c>
      <c r="G100" s="266" t="s">
        <v>346</v>
      </c>
      <c r="H100" s="267">
        <v>40</v>
      </c>
      <c r="I100" s="268"/>
      <c r="J100" s="269">
        <f>ROUND(I100*H100,2)</f>
        <v>0</v>
      </c>
      <c r="K100" s="265" t="s">
        <v>156</v>
      </c>
      <c r="L100" s="270"/>
      <c r="M100" s="271" t="s">
        <v>19</v>
      </c>
      <c r="N100" s="272" t="s">
        <v>47</v>
      </c>
      <c r="O100" s="85"/>
      <c r="P100" s="236">
        <f>O100*H100</f>
        <v>0</v>
      </c>
      <c r="Q100" s="236">
        <v>0.00010000000000000001</v>
      </c>
      <c r="R100" s="236">
        <f>Q100*H100</f>
        <v>0.0040000000000000001</v>
      </c>
      <c r="S100" s="236">
        <v>0</v>
      </c>
      <c r="T100" s="23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8" t="s">
        <v>966</v>
      </c>
      <c r="AT100" s="238" t="s">
        <v>196</v>
      </c>
      <c r="AU100" s="238" t="s">
        <v>88</v>
      </c>
      <c r="AY100" s="18" t="s">
        <v>149</v>
      </c>
      <c r="BE100" s="239">
        <f>IF(N100="základní",J100,0)</f>
        <v>0</v>
      </c>
      <c r="BF100" s="239">
        <f>IF(N100="snížená",J100,0)</f>
        <v>0</v>
      </c>
      <c r="BG100" s="239">
        <f>IF(N100="zákl. přenesená",J100,0)</f>
        <v>0</v>
      </c>
      <c r="BH100" s="239">
        <f>IF(N100="sníž. přenesená",J100,0)</f>
        <v>0</v>
      </c>
      <c r="BI100" s="239">
        <f>IF(N100="nulová",J100,0)</f>
        <v>0</v>
      </c>
      <c r="BJ100" s="18" t="s">
        <v>88</v>
      </c>
      <c r="BK100" s="239">
        <f>ROUND(I100*H100,2)</f>
        <v>0</v>
      </c>
      <c r="BL100" s="18" t="s">
        <v>524</v>
      </c>
      <c r="BM100" s="238" t="s">
        <v>973</v>
      </c>
    </row>
    <row r="101" s="2" customFormat="1" ht="16.5" customHeight="1">
      <c r="A101" s="39"/>
      <c r="B101" s="40"/>
      <c r="C101" s="263" t="s">
        <v>157</v>
      </c>
      <c r="D101" s="263" t="s">
        <v>196</v>
      </c>
      <c r="E101" s="264" t="s">
        <v>974</v>
      </c>
      <c r="F101" s="265" t="s">
        <v>975</v>
      </c>
      <c r="G101" s="266" t="s">
        <v>346</v>
      </c>
      <c r="H101" s="267">
        <v>30</v>
      </c>
      <c r="I101" s="268"/>
      <c r="J101" s="269">
        <f>ROUND(I101*H101,2)</f>
        <v>0</v>
      </c>
      <c r="K101" s="265" t="s">
        <v>156</v>
      </c>
      <c r="L101" s="270"/>
      <c r="M101" s="271" t="s">
        <v>19</v>
      </c>
      <c r="N101" s="272" t="s">
        <v>47</v>
      </c>
      <c r="O101" s="85"/>
      <c r="P101" s="236">
        <f>O101*H101</f>
        <v>0</v>
      </c>
      <c r="Q101" s="236">
        <v>0.00012</v>
      </c>
      <c r="R101" s="236">
        <f>Q101*H101</f>
        <v>0.0035999999999999999</v>
      </c>
      <c r="S101" s="236">
        <v>0</v>
      </c>
      <c r="T101" s="23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8" t="s">
        <v>966</v>
      </c>
      <c r="AT101" s="238" t="s">
        <v>196</v>
      </c>
      <c r="AU101" s="238" t="s">
        <v>88</v>
      </c>
      <c r="AY101" s="18" t="s">
        <v>149</v>
      </c>
      <c r="BE101" s="239">
        <f>IF(N101="základní",J101,0)</f>
        <v>0</v>
      </c>
      <c r="BF101" s="239">
        <f>IF(N101="snížená",J101,0)</f>
        <v>0</v>
      </c>
      <c r="BG101" s="239">
        <f>IF(N101="zákl. přenesená",J101,0)</f>
        <v>0</v>
      </c>
      <c r="BH101" s="239">
        <f>IF(N101="sníž. přenesená",J101,0)</f>
        <v>0</v>
      </c>
      <c r="BI101" s="239">
        <f>IF(N101="nulová",J101,0)</f>
        <v>0</v>
      </c>
      <c r="BJ101" s="18" t="s">
        <v>88</v>
      </c>
      <c r="BK101" s="239">
        <f>ROUND(I101*H101,2)</f>
        <v>0</v>
      </c>
      <c r="BL101" s="18" t="s">
        <v>524</v>
      </c>
      <c r="BM101" s="238" t="s">
        <v>976</v>
      </c>
    </row>
    <row r="102" s="2" customFormat="1" ht="16.5" customHeight="1">
      <c r="A102" s="39"/>
      <c r="B102" s="40"/>
      <c r="C102" s="227" t="s">
        <v>178</v>
      </c>
      <c r="D102" s="227" t="s">
        <v>152</v>
      </c>
      <c r="E102" s="228" t="s">
        <v>977</v>
      </c>
      <c r="F102" s="229" t="s">
        <v>978</v>
      </c>
      <c r="G102" s="230" t="s">
        <v>196</v>
      </c>
      <c r="H102" s="231">
        <v>40</v>
      </c>
      <c r="I102" s="232"/>
      <c r="J102" s="233">
        <f>ROUND(I102*H102,2)</f>
        <v>0</v>
      </c>
      <c r="K102" s="229" t="s">
        <v>19</v>
      </c>
      <c r="L102" s="45"/>
      <c r="M102" s="234" t="s">
        <v>19</v>
      </c>
      <c r="N102" s="235" t="s">
        <v>47</v>
      </c>
      <c r="O102" s="85"/>
      <c r="P102" s="236">
        <f>O102*H102</f>
        <v>0</v>
      </c>
      <c r="Q102" s="236">
        <v>0</v>
      </c>
      <c r="R102" s="236">
        <f>Q102*H102</f>
        <v>0</v>
      </c>
      <c r="S102" s="236">
        <v>0</v>
      </c>
      <c r="T102" s="23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8" t="s">
        <v>244</v>
      </c>
      <c r="AT102" s="238" t="s">
        <v>152</v>
      </c>
      <c r="AU102" s="238" t="s">
        <v>88</v>
      </c>
      <c r="AY102" s="18" t="s">
        <v>149</v>
      </c>
      <c r="BE102" s="239">
        <f>IF(N102="základní",J102,0)</f>
        <v>0</v>
      </c>
      <c r="BF102" s="239">
        <f>IF(N102="snížená",J102,0)</f>
        <v>0</v>
      </c>
      <c r="BG102" s="239">
        <f>IF(N102="zákl. přenesená",J102,0)</f>
        <v>0</v>
      </c>
      <c r="BH102" s="239">
        <f>IF(N102="sníž. přenesená",J102,0)</f>
        <v>0</v>
      </c>
      <c r="BI102" s="239">
        <f>IF(N102="nulová",J102,0)</f>
        <v>0</v>
      </c>
      <c r="BJ102" s="18" t="s">
        <v>88</v>
      </c>
      <c r="BK102" s="239">
        <f>ROUND(I102*H102,2)</f>
        <v>0</v>
      </c>
      <c r="BL102" s="18" t="s">
        <v>244</v>
      </c>
      <c r="BM102" s="238" t="s">
        <v>979</v>
      </c>
    </row>
    <row r="103" s="2" customFormat="1" ht="16.5" customHeight="1">
      <c r="A103" s="39"/>
      <c r="B103" s="40"/>
      <c r="C103" s="227" t="s">
        <v>184</v>
      </c>
      <c r="D103" s="227" t="s">
        <v>152</v>
      </c>
      <c r="E103" s="228" t="s">
        <v>980</v>
      </c>
      <c r="F103" s="229" t="s">
        <v>981</v>
      </c>
      <c r="G103" s="230" t="s">
        <v>196</v>
      </c>
      <c r="H103" s="231">
        <v>35</v>
      </c>
      <c r="I103" s="232"/>
      <c r="J103" s="233">
        <f>ROUND(I103*H103,2)</f>
        <v>0</v>
      </c>
      <c r="K103" s="229" t="s">
        <v>19</v>
      </c>
      <c r="L103" s="45"/>
      <c r="M103" s="234" t="s">
        <v>19</v>
      </c>
      <c r="N103" s="235" t="s">
        <v>47</v>
      </c>
      <c r="O103" s="85"/>
      <c r="P103" s="236">
        <f>O103*H103</f>
        <v>0</v>
      </c>
      <c r="Q103" s="236">
        <v>0</v>
      </c>
      <c r="R103" s="236">
        <f>Q103*H103</f>
        <v>0</v>
      </c>
      <c r="S103" s="236">
        <v>0</v>
      </c>
      <c r="T103" s="23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8" t="s">
        <v>244</v>
      </c>
      <c r="AT103" s="238" t="s">
        <v>152</v>
      </c>
      <c r="AU103" s="238" t="s">
        <v>88</v>
      </c>
      <c r="AY103" s="18" t="s">
        <v>149</v>
      </c>
      <c r="BE103" s="239">
        <f>IF(N103="základní",J103,0)</f>
        <v>0</v>
      </c>
      <c r="BF103" s="239">
        <f>IF(N103="snížená",J103,0)</f>
        <v>0</v>
      </c>
      <c r="BG103" s="239">
        <f>IF(N103="zákl. přenesená",J103,0)</f>
        <v>0</v>
      </c>
      <c r="BH103" s="239">
        <f>IF(N103="sníž. přenesená",J103,0)</f>
        <v>0</v>
      </c>
      <c r="BI103" s="239">
        <f>IF(N103="nulová",J103,0)</f>
        <v>0</v>
      </c>
      <c r="BJ103" s="18" t="s">
        <v>88</v>
      </c>
      <c r="BK103" s="239">
        <f>ROUND(I103*H103,2)</f>
        <v>0</v>
      </c>
      <c r="BL103" s="18" t="s">
        <v>244</v>
      </c>
      <c r="BM103" s="238" t="s">
        <v>982</v>
      </c>
    </row>
    <row r="104" s="2" customFormat="1" ht="16.5" customHeight="1">
      <c r="A104" s="39"/>
      <c r="B104" s="40"/>
      <c r="C104" s="227" t="s">
        <v>190</v>
      </c>
      <c r="D104" s="227" t="s">
        <v>152</v>
      </c>
      <c r="E104" s="228" t="s">
        <v>983</v>
      </c>
      <c r="F104" s="229" t="s">
        <v>984</v>
      </c>
      <c r="G104" s="230" t="s">
        <v>196</v>
      </c>
      <c r="H104" s="231">
        <v>30</v>
      </c>
      <c r="I104" s="232"/>
      <c r="J104" s="233">
        <f>ROUND(I104*H104,2)</f>
        <v>0</v>
      </c>
      <c r="K104" s="229" t="s">
        <v>19</v>
      </c>
      <c r="L104" s="45"/>
      <c r="M104" s="234" t="s">
        <v>19</v>
      </c>
      <c r="N104" s="235" t="s">
        <v>47</v>
      </c>
      <c r="O104" s="85"/>
      <c r="P104" s="236">
        <f>O104*H104</f>
        <v>0</v>
      </c>
      <c r="Q104" s="236">
        <v>0</v>
      </c>
      <c r="R104" s="236">
        <f>Q104*H104</f>
        <v>0</v>
      </c>
      <c r="S104" s="236">
        <v>0</v>
      </c>
      <c r="T104" s="23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8" t="s">
        <v>244</v>
      </c>
      <c r="AT104" s="238" t="s">
        <v>152</v>
      </c>
      <c r="AU104" s="238" t="s">
        <v>88</v>
      </c>
      <c r="AY104" s="18" t="s">
        <v>149</v>
      </c>
      <c r="BE104" s="239">
        <f>IF(N104="základní",J104,0)</f>
        <v>0</v>
      </c>
      <c r="BF104" s="239">
        <f>IF(N104="snížená",J104,0)</f>
        <v>0</v>
      </c>
      <c r="BG104" s="239">
        <f>IF(N104="zákl. přenesená",J104,0)</f>
        <v>0</v>
      </c>
      <c r="BH104" s="239">
        <f>IF(N104="sníž. přenesená",J104,0)</f>
        <v>0</v>
      </c>
      <c r="BI104" s="239">
        <f>IF(N104="nulová",J104,0)</f>
        <v>0</v>
      </c>
      <c r="BJ104" s="18" t="s">
        <v>88</v>
      </c>
      <c r="BK104" s="239">
        <f>ROUND(I104*H104,2)</f>
        <v>0</v>
      </c>
      <c r="BL104" s="18" t="s">
        <v>244</v>
      </c>
      <c r="BM104" s="238" t="s">
        <v>985</v>
      </c>
    </row>
    <row r="105" s="2" customFormat="1" ht="16.5" customHeight="1">
      <c r="A105" s="39"/>
      <c r="B105" s="40"/>
      <c r="C105" s="227" t="s">
        <v>195</v>
      </c>
      <c r="D105" s="227" t="s">
        <v>152</v>
      </c>
      <c r="E105" s="228" t="s">
        <v>986</v>
      </c>
      <c r="F105" s="229" t="s">
        <v>987</v>
      </c>
      <c r="G105" s="230" t="s">
        <v>988</v>
      </c>
      <c r="H105" s="231">
        <v>80</v>
      </c>
      <c r="I105" s="232"/>
      <c r="J105" s="233">
        <f>ROUND(I105*H105,2)</f>
        <v>0</v>
      </c>
      <c r="K105" s="229" t="s">
        <v>19</v>
      </c>
      <c r="L105" s="45"/>
      <c r="M105" s="234" t="s">
        <v>19</v>
      </c>
      <c r="N105" s="235" t="s">
        <v>47</v>
      </c>
      <c r="O105" s="85"/>
      <c r="P105" s="236">
        <f>O105*H105</f>
        <v>0</v>
      </c>
      <c r="Q105" s="236">
        <v>0</v>
      </c>
      <c r="R105" s="236">
        <f>Q105*H105</f>
        <v>0</v>
      </c>
      <c r="S105" s="236">
        <v>0</v>
      </c>
      <c r="T105" s="23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8" t="s">
        <v>244</v>
      </c>
      <c r="AT105" s="238" t="s">
        <v>152</v>
      </c>
      <c r="AU105" s="238" t="s">
        <v>88</v>
      </c>
      <c r="AY105" s="18" t="s">
        <v>149</v>
      </c>
      <c r="BE105" s="239">
        <f>IF(N105="základní",J105,0)</f>
        <v>0</v>
      </c>
      <c r="BF105" s="239">
        <f>IF(N105="snížená",J105,0)</f>
        <v>0</v>
      </c>
      <c r="BG105" s="239">
        <f>IF(N105="zákl. přenesená",J105,0)</f>
        <v>0</v>
      </c>
      <c r="BH105" s="239">
        <f>IF(N105="sníž. přenesená",J105,0)</f>
        <v>0</v>
      </c>
      <c r="BI105" s="239">
        <f>IF(N105="nulová",J105,0)</f>
        <v>0</v>
      </c>
      <c r="BJ105" s="18" t="s">
        <v>88</v>
      </c>
      <c r="BK105" s="239">
        <f>ROUND(I105*H105,2)</f>
        <v>0</v>
      </c>
      <c r="BL105" s="18" t="s">
        <v>244</v>
      </c>
      <c r="BM105" s="238" t="s">
        <v>989</v>
      </c>
    </row>
    <row r="106" s="2" customFormat="1" ht="16.5" customHeight="1">
      <c r="A106" s="39"/>
      <c r="B106" s="40"/>
      <c r="C106" s="227" t="s">
        <v>202</v>
      </c>
      <c r="D106" s="227" t="s">
        <v>152</v>
      </c>
      <c r="E106" s="228" t="s">
        <v>990</v>
      </c>
      <c r="F106" s="229" t="s">
        <v>991</v>
      </c>
      <c r="G106" s="230" t="s">
        <v>988</v>
      </c>
      <c r="H106" s="231">
        <v>10</v>
      </c>
      <c r="I106" s="232"/>
      <c r="J106" s="233">
        <f>ROUND(I106*H106,2)</f>
        <v>0</v>
      </c>
      <c r="K106" s="229" t="s">
        <v>19</v>
      </c>
      <c r="L106" s="45"/>
      <c r="M106" s="234" t="s">
        <v>19</v>
      </c>
      <c r="N106" s="235" t="s">
        <v>47</v>
      </c>
      <c r="O106" s="85"/>
      <c r="P106" s="236">
        <f>O106*H106</f>
        <v>0</v>
      </c>
      <c r="Q106" s="236">
        <v>0</v>
      </c>
      <c r="R106" s="236">
        <f>Q106*H106</f>
        <v>0</v>
      </c>
      <c r="S106" s="236">
        <v>0</v>
      </c>
      <c r="T106" s="23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8" t="s">
        <v>244</v>
      </c>
      <c r="AT106" s="238" t="s">
        <v>152</v>
      </c>
      <c r="AU106" s="238" t="s">
        <v>88</v>
      </c>
      <c r="AY106" s="18" t="s">
        <v>149</v>
      </c>
      <c r="BE106" s="239">
        <f>IF(N106="základní",J106,0)</f>
        <v>0</v>
      </c>
      <c r="BF106" s="239">
        <f>IF(N106="snížená",J106,0)</f>
        <v>0</v>
      </c>
      <c r="BG106" s="239">
        <f>IF(N106="zákl. přenesená",J106,0)</f>
        <v>0</v>
      </c>
      <c r="BH106" s="239">
        <f>IF(N106="sníž. přenesená",J106,0)</f>
        <v>0</v>
      </c>
      <c r="BI106" s="239">
        <f>IF(N106="nulová",J106,0)</f>
        <v>0</v>
      </c>
      <c r="BJ106" s="18" t="s">
        <v>88</v>
      </c>
      <c r="BK106" s="239">
        <f>ROUND(I106*H106,2)</f>
        <v>0</v>
      </c>
      <c r="BL106" s="18" t="s">
        <v>244</v>
      </c>
      <c r="BM106" s="238" t="s">
        <v>992</v>
      </c>
    </row>
    <row r="107" s="2" customFormat="1" ht="16.5" customHeight="1">
      <c r="A107" s="39"/>
      <c r="B107" s="40"/>
      <c r="C107" s="227" t="s">
        <v>207</v>
      </c>
      <c r="D107" s="227" t="s">
        <v>152</v>
      </c>
      <c r="E107" s="228" t="s">
        <v>993</v>
      </c>
      <c r="F107" s="229" t="s">
        <v>994</v>
      </c>
      <c r="G107" s="230" t="s">
        <v>988</v>
      </c>
      <c r="H107" s="231">
        <v>68</v>
      </c>
      <c r="I107" s="232"/>
      <c r="J107" s="233">
        <f>ROUND(I107*H107,2)</f>
        <v>0</v>
      </c>
      <c r="K107" s="229" t="s">
        <v>19</v>
      </c>
      <c r="L107" s="45"/>
      <c r="M107" s="234" t="s">
        <v>19</v>
      </c>
      <c r="N107" s="235" t="s">
        <v>47</v>
      </c>
      <c r="O107" s="85"/>
      <c r="P107" s="236">
        <f>O107*H107</f>
        <v>0</v>
      </c>
      <c r="Q107" s="236">
        <v>0</v>
      </c>
      <c r="R107" s="236">
        <f>Q107*H107</f>
        <v>0</v>
      </c>
      <c r="S107" s="236">
        <v>0</v>
      </c>
      <c r="T107" s="23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8" t="s">
        <v>244</v>
      </c>
      <c r="AT107" s="238" t="s">
        <v>152</v>
      </c>
      <c r="AU107" s="238" t="s">
        <v>88</v>
      </c>
      <c r="AY107" s="18" t="s">
        <v>149</v>
      </c>
      <c r="BE107" s="239">
        <f>IF(N107="základní",J107,0)</f>
        <v>0</v>
      </c>
      <c r="BF107" s="239">
        <f>IF(N107="snížená",J107,0)</f>
        <v>0</v>
      </c>
      <c r="BG107" s="239">
        <f>IF(N107="zákl. přenesená",J107,0)</f>
        <v>0</v>
      </c>
      <c r="BH107" s="239">
        <f>IF(N107="sníž. přenesená",J107,0)</f>
        <v>0</v>
      </c>
      <c r="BI107" s="239">
        <f>IF(N107="nulová",J107,0)</f>
        <v>0</v>
      </c>
      <c r="BJ107" s="18" t="s">
        <v>88</v>
      </c>
      <c r="BK107" s="239">
        <f>ROUND(I107*H107,2)</f>
        <v>0</v>
      </c>
      <c r="BL107" s="18" t="s">
        <v>244</v>
      </c>
      <c r="BM107" s="238" t="s">
        <v>995</v>
      </c>
    </row>
    <row r="108" s="2" customFormat="1" ht="24" customHeight="1">
      <c r="A108" s="39"/>
      <c r="B108" s="40"/>
      <c r="C108" s="227" t="s">
        <v>222</v>
      </c>
      <c r="D108" s="227" t="s">
        <v>152</v>
      </c>
      <c r="E108" s="228" t="s">
        <v>996</v>
      </c>
      <c r="F108" s="229" t="s">
        <v>997</v>
      </c>
      <c r="G108" s="230" t="s">
        <v>988</v>
      </c>
      <c r="H108" s="231">
        <v>12</v>
      </c>
      <c r="I108" s="232"/>
      <c r="J108" s="233">
        <f>ROUND(I108*H108,2)</f>
        <v>0</v>
      </c>
      <c r="K108" s="229" t="s">
        <v>19</v>
      </c>
      <c r="L108" s="45"/>
      <c r="M108" s="234" t="s">
        <v>19</v>
      </c>
      <c r="N108" s="235" t="s">
        <v>47</v>
      </c>
      <c r="O108" s="85"/>
      <c r="P108" s="236">
        <f>O108*H108</f>
        <v>0</v>
      </c>
      <c r="Q108" s="236">
        <v>0</v>
      </c>
      <c r="R108" s="236">
        <f>Q108*H108</f>
        <v>0</v>
      </c>
      <c r="S108" s="236">
        <v>0</v>
      </c>
      <c r="T108" s="23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8" t="s">
        <v>244</v>
      </c>
      <c r="AT108" s="238" t="s">
        <v>152</v>
      </c>
      <c r="AU108" s="238" t="s">
        <v>88</v>
      </c>
      <c r="AY108" s="18" t="s">
        <v>149</v>
      </c>
      <c r="BE108" s="239">
        <f>IF(N108="základní",J108,0)</f>
        <v>0</v>
      </c>
      <c r="BF108" s="239">
        <f>IF(N108="snížená",J108,0)</f>
        <v>0</v>
      </c>
      <c r="BG108" s="239">
        <f>IF(N108="zákl. přenesená",J108,0)</f>
        <v>0</v>
      </c>
      <c r="BH108" s="239">
        <f>IF(N108="sníž. přenesená",J108,0)</f>
        <v>0</v>
      </c>
      <c r="BI108" s="239">
        <f>IF(N108="nulová",J108,0)</f>
        <v>0</v>
      </c>
      <c r="BJ108" s="18" t="s">
        <v>88</v>
      </c>
      <c r="BK108" s="239">
        <f>ROUND(I108*H108,2)</f>
        <v>0</v>
      </c>
      <c r="BL108" s="18" t="s">
        <v>244</v>
      </c>
      <c r="BM108" s="238" t="s">
        <v>998</v>
      </c>
    </row>
    <row r="109" s="2" customFormat="1" ht="16.5" customHeight="1">
      <c r="A109" s="39"/>
      <c r="B109" s="40"/>
      <c r="C109" s="227" t="s">
        <v>226</v>
      </c>
      <c r="D109" s="227" t="s">
        <v>152</v>
      </c>
      <c r="E109" s="228" t="s">
        <v>999</v>
      </c>
      <c r="F109" s="229" t="s">
        <v>1000</v>
      </c>
      <c r="G109" s="230" t="s">
        <v>988</v>
      </c>
      <c r="H109" s="231">
        <v>3</v>
      </c>
      <c r="I109" s="232"/>
      <c r="J109" s="233">
        <f>ROUND(I109*H109,2)</f>
        <v>0</v>
      </c>
      <c r="K109" s="229" t="s">
        <v>19</v>
      </c>
      <c r="L109" s="45"/>
      <c r="M109" s="234" t="s">
        <v>19</v>
      </c>
      <c r="N109" s="235" t="s">
        <v>47</v>
      </c>
      <c r="O109" s="85"/>
      <c r="P109" s="236">
        <f>O109*H109</f>
        <v>0</v>
      </c>
      <c r="Q109" s="236">
        <v>0</v>
      </c>
      <c r="R109" s="236">
        <f>Q109*H109</f>
        <v>0</v>
      </c>
      <c r="S109" s="236">
        <v>0</v>
      </c>
      <c r="T109" s="23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8" t="s">
        <v>244</v>
      </c>
      <c r="AT109" s="238" t="s">
        <v>152</v>
      </c>
      <c r="AU109" s="238" t="s">
        <v>88</v>
      </c>
      <c r="AY109" s="18" t="s">
        <v>149</v>
      </c>
      <c r="BE109" s="239">
        <f>IF(N109="základní",J109,0)</f>
        <v>0</v>
      </c>
      <c r="BF109" s="239">
        <f>IF(N109="snížená",J109,0)</f>
        <v>0</v>
      </c>
      <c r="BG109" s="239">
        <f>IF(N109="zákl. přenesená",J109,0)</f>
        <v>0</v>
      </c>
      <c r="BH109" s="239">
        <f>IF(N109="sníž. přenesená",J109,0)</f>
        <v>0</v>
      </c>
      <c r="BI109" s="239">
        <f>IF(N109="nulová",J109,0)</f>
        <v>0</v>
      </c>
      <c r="BJ109" s="18" t="s">
        <v>88</v>
      </c>
      <c r="BK109" s="239">
        <f>ROUND(I109*H109,2)</f>
        <v>0</v>
      </c>
      <c r="BL109" s="18" t="s">
        <v>244</v>
      </c>
      <c r="BM109" s="238" t="s">
        <v>1001</v>
      </c>
    </row>
    <row r="110" s="2" customFormat="1" ht="16.5" customHeight="1">
      <c r="A110" s="39"/>
      <c r="B110" s="40"/>
      <c r="C110" s="227" t="s">
        <v>230</v>
      </c>
      <c r="D110" s="227" t="s">
        <v>152</v>
      </c>
      <c r="E110" s="228" t="s">
        <v>1002</v>
      </c>
      <c r="F110" s="229" t="s">
        <v>1003</v>
      </c>
      <c r="G110" s="230" t="s">
        <v>988</v>
      </c>
      <c r="H110" s="231">
        <v>5</v>
      </c>
      <c r="I110" s="232"/>
      <c r="J110" s="233">
        <f>ROUND(I110*H110,2)</f>
        <v>0</v>
      </c>
      <c r="K110" s="229" t="s">
        <v>19</v>
      </c>
      <c r="L110" s="45"/>
      <c r="M110" s="234" t="s">
        <v>19</v>
      </c>
      <c r="N110" s="235" t="s">
        <v>47</v>
      </c>
      <c r="O110" s="85"/>
      <c r="P110" s="236">
        <f>O110*H110</f>
        <v>0</v>
      </c>
      <c r="Q110" s="236">
        <v>0</v>
      </c>
      <c r="R110" s="236">
        <f>Q110*H110</f>
        <v>0</v>
      </c>
      <c r="S110" s="236">
        <v>0</v>
      </c>
      <c r="T110" s="23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8" t="s">
        <v>244</v>
      </c>
      <c r="AT110" s="238" t="s">
        <v>152</v>
      </c>
      <c r="AU110" s="238" t="s">
        <v>88</v>
      </c>
      <c r="AY110" s="18" t="s">
        <v>149</v>
      </c>
      <c r="BE110" s="239">
        <f>IF(N110="základní",J110,0)</f>
        <v>0</v>
      </c>
      <c r="BF110" s="239">
        <f>IF(N110="snížená",J110,0)</f>
        <v>0</v>
      </c>
      <c r="BG110" s="239">
        <f>IF(N110="zákl. přenesená",J110,0)</f>
        <v>0</v>
      </c>
      <c r="BH110" s="239">
        <f>IF(N110="sníž. přenesená",J110,0)</f>
        <v>0</v>
      </c>
      <c r="BI110" s="239">
        <f>IF(N110="nulová",J110,0)</f>
        <v>0</v>
      </c>
      <c r="BJ110" s="18" t="s">
        <v>88</v>
      </c>
      <c r="BK110" s="239">
        <f>ROUND(I110*H110,2)</f>
        <v>0</v>
      </c>
      <c r="BL110" s="18" t="s">
        <v>244</v>
      </c>
      <c r="BM110" s="238" t="s">
        <v>1004</v>
      </c>
    </row>
    <row r="111" s="2" customFormat="1" ht="16.5" customHeight="1">
      <c r="A111" s="39"/>
      <c r="B111" s="40"/>
      <c r="C111" s="227" t="s">
        <v>235</v>
      </c>
      <c r="D111" s="227" t="s">
        <v>152</v>
      </c>
      <c r="E111" s="228" t="s">
        <v>1005</v>
      </c>
      <c r="F111" s="229" t="s">
        <v>1006</v>
      </c>
      <c r="G111" s="230" t="s">
        <v>988</v>
      </c>
      <c r="H111" s="231">
        <v>5</v>
      </c>
      <c r="I111" s="232"/>
      <c r="J111" s="233">
        <f>ROUND(I111*H111,2)</f>
        <v>0</v>
      </c>
      <c r="K111" s="229" t="s">
        <v>19</v>
      </c>
      <c r="L111" s="45"/>
      <c r="M111" s="234" t="s">
        <v>19</v>
      </c>
      <c r="N111" s="235" t="s">
        <v>47</v>
      </c>
      <c r="O111" s="85"/>
      <c r="P111" s="236">
        <f>O111*H111</f>
        <v>0</v>
      </c>
      <c r="Q111" s="236">
        <v>0</v>
      </c>
      <c r="R111" s="236">
        <f>Q111*H111</f>
        <v>0</v>
      </c>
      <c r="S111" s="236">
        <v>0</v>
      </c>
      <c r="T111" s="23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8" t="s">
        <v>244</v>
      </c>
      <c r="AT111" s="238" t="s">
        <v>152</v>
      </c>
      <c r="AU111" s="238" t="s">
        <v>88</v>
      </c>
      <c r="AY111" s="18" t="s">
        <v>149</v>
      </c>
      <c r="BE111" s="239">
        <f>IF(N111="základní",J111,0)</f>
        <v>0</v>
      </c>
      <c r="BF111" s="239">
        <f>IF(N111="snížená",J111,0)</f>
        <v>0</v>
      </c>
      <c r="BG111" s="239">
        <f>IF(N111="zákl. přenesená",J111,0)</f>
        <v>0</v>
      </c>
      <c r="BH111" s="239">
        <f>IF(N111="sníž. přenesená",J111,0)</f>
        <v>0</v>
      </c>
      <c r="BI111" s="239">
        <f>IF(N111="nulová",J111,0)</f>
        <v>0</v>
      </c>
      <c r="BJ111" s="18" t="s">
        <v>88</v>
      </c>
      <c r="BK111" s="239">
        <f>ROUND(I111*H111,2)</f>
        <v>0</v>
      </c>
      <c r="BL111" s="18" t="s">
        <v>244</v>
      </c>
      <c r="BM111" s="238" t="s">
        <v>1007</v>
      </c>
    </row>
    <row r="112" s="2" customFormat="1" ht="16.5" customHeight="1">
      <c r="A112" s="39"/>
      <c r="B112" s="40"/>
      <c r="C112" s="227" t="s">
        <v>8</v>
      </c>
      <c r="D112" s="227" t="s">
        <v>152</v>
      </c>
      <c r="E112" s="228" t="s">
        <v>1008</v>
      </c>
      <c r="F112" s="229" t="s">
        <v>1009</v>
      </c>
      <c r="G112" s="230" t="s">
        <v>988</v>
      </c>
      <c r="H112" s="231">
        <v>1</v>
      </c>
      <c r="I112" s="232"/>
      <c r="J112" s="233">
        <f>ROUND(I112*H112,2)</f>
        <v>0</v>
      </c>
      <c r="K112" s="229" t="s">
        <v>19</v>
      </c>
      <c r="L112" s="45"/>
      <c r="M112" s="234" t="s">
        <v>19</v>
      </c>
      <c r="N112" s="235" t="s">
        <v>47</v>
      </c>
      <c r="O112" s="85"/>
      <c r="P112" s="236">
        <f>O112*H112</f>
        <v>0</v>
      </c>
      <c r="Q112" s="236">
        <v>0</v>
      </c>
      <c r="R112" s="236">
        <f>Q112*H112</f>
        <v>0</v>
      </c>
      <c r="S112" s="236">
        <v>0</v>
      </c>
      <c r="T112" s="23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38" t="s">
        <v>244</v>
      </c>
      <c r="AT112" s="238" t="s">
        <v>152</v>
      </c>
      <c r="AU112" s="238" t="s">
        <v>88</v>
      </c>
      <c r="AY112" s="18" t="s">
        <v>149</v>
      </c>
      <c r="BE112" s="239">
        <f>IF(N112="základní",J112,0)</f>
        <v>0</v>
      </c>
      <c r="BF112" s="239">
        <f>IF(N112="snížená",J112,0)</f>
        <v>0</v>
      </c>
      <c r="BG112" s="239">
        <f>IF(N112="zákl. přenesená",J112,0)</f>
        <v>0</v>
      </c>
      <c r="BH112" s="239">
        <f>IF(N112="sníž. přenesená",J112,0)</f>
        <v>0</v>
      </c>
      <c r="BI112" s="239">
        <f>IF(N112="nulová",J112,0)</f>
        <v>0</v>
      </c>
      <c r="BJ112" s="18" t="s">
        <v>88</v>
      </c>
      <c r="BK112" s="239">
        <f>ROUND(I112*H112,2)</f>
        <v>0</v>
      </c>
      <c r="BL112" s="18" t="s">
        <v>244</v>
      </c>
      <c r="BM112" s="238" t="s">
        <v>1010</v>
      </c>
    </row>
    <row r="113" s="2" customFormat="1" ht="16.5" customHeight="1">
      <c r="A113" s="39"/>
      <c r="B113" s="40"/>
      <c r="C113" s="227" t="s">
        <v>244</v>
      </c>
      <c r="D113" s="227" t="s">
        <v>152</v>
      </c>
      <c r="E113" s="228" t="s">
        <v>1011</v>
      </c>
      <c r="F113" s="229" t="s">
        <v>1012</v>
      </c>
      <c r="G113" s="230" t="s">
        <v>988</v>
      </c>
      <c r="H113" s="231">
        <v>1</v>
      </c>
      <c r="I113" s="232"/>
      <c r="J113" s="233">
        <f>ROUND(I113*H113,2)</f>
        <v>0</v>
      </c>
      <c r="K113" s="229" t="s">
        <v>19</v>
      </c>
      <c r="L113" s="45"/>
      <c r="M113" s="234" t="s">
        <v>19</v>
      </c>
      <c r="N113" s="235" t="s">
        <v>47</v>
      </c>
      <c r="O113" s="85"/>
      <c r="P113" s="236">
        <f>O113*H113</f>
        <v>0</v>
      </c>
      <c r="Q113" s="236">
        <v>0</v>
      </c>
      <c r="R113" s="236">
        <f>Q113*H113</f>
        <v>0</v>
      </c>
      <c r="S113" s="236">
        <v>0</v>
      </c>
      <c r="T113" s="23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8" t="s">
        <v>244</v>
      </c>
      <c r="AT113" s="238" t="s">
        <v>152</v>
      </c>
      <c r="AU113" s="238" t="s">
        <v>88</v>
      </c>
      <c r="AY113" s="18" t="s">
        <v>149</v>
      </c>
      <c r="BE113" s="239">
        <f>IF(N113="základní",J113,0)</f>
        <v>0</v>
      </c>
      <c r="BF113" s="239">
        <f>IF(N113="snížená",J113,0)</f>
        <v>0</v>
      </c>
      <c r="BG113" s="239">
        <f>IF(N113="zákl. přenesená",J113,0)</f>
        <v>0</v>
      </c>
      <c r="BH113" s="239">
        <f>IF(N113="sníž. přenesená",J113,0)</f>
        <v>0</v>
      </c>
      <c r="BI113" s="239">
        <f>IF(N113="nulová",J113,0)</f>
        <v>0</v>
      </c>
      <c r="BJ113" s="18" t="s">
        <v>88</v>
      </c>
      <c r="BK113" s="239">
        <f>ROUND(I113*H113,2)</f>
        <v>0</v>
      </c>
      <c r="BL113" s="18" t="s">
        <v>244</v>
      </c>
      <c r="BM113" s="238" t="s">
        <v>1013</v>
      </c>
    </row>
    <row r="114" s="2" customFormat="1" ht="16.5" customHeight="1">
      <c r="A114" s="39"/>
      <c r="B114" s="40"/>
      <c r="C114" s="227" t="s">
        <v>251</v>
      </c>
      <c r="D114" s="227" t="s">
        <v>152</v>
      </c>
      <c r="E114" s="228" t="s">
        <v>1014</v>
      </c>
      <c r="F114" s="229" t="s">
        <v>1015</v>
      </c>
      <c r="G114" s="230" t="s">
        <v>988</v>
      </c>
      <c r="H114" s="231">
        <v>1</v>
      </c>
      <c r="I114" s="232"/>
      <c r="J114" s="233">
        <f>ROUND(I114*H114,2)</f>
        <v>0</v>
      </c>
      <c r="K114" s="229" t="s">
        <v>19</v>
      </c>
      <c r="L114" s="45"/>
      <c r="M114" s="234" t="s">
        <v>19</v>
      </c>
      <c r="N114" s="235" t="s">
        <v>47</v>
      </c>
      <c r="O114" s="85"/>
      <c r="P114" s="236">
        <f>O114*H114</f>
        <v>0</v>
      </c>
      <c r="Q114" s="236">
        <v>0</v>
      </c>
      <c r="R114" s="236">
        <f>Q114*H114</f>
        <v>0</v>
      </c>
      <c r="S114" s="236">
        <v>0</v>
      </c>
      <c r="T114" s="23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8" t="s">
        <v>244</v>
      </c>
      <c r="AT114" s="238" t="s">
        <v>152</v>
      </c>
      <c r="AU114" s="238" t="s">
        <v>88</v>
      </c>
      <c r="AY114" s="18" t="s">
        <v>149</v>
      </c>
      <c r="BE114" s="239">
        <f>IF(N114="základní",J114,0)</f>
        <v>0</v>
      </c>
      <c r="BF114" s="239">
        <f>IF(N114="snížená",J114,0)</f>
        <v>0</v>
      </c>
      <c r="BG114" s="239">
        <f>IF(N114="zákl. přenesená",J114,0)</f>
        <v>0</v>
      </c>
      <c r="BH114" s="239">
        <f>IF(N114="sníž. přenesená",J114,0)</f>
        <v>0</v>
      </c>
      <c r="BI114" s="239">
        <f>IF(N114="nulová",J114,0)</f>
        <v>0</v>
      </c>
      <c r="BJ114" s="18" t="s">
        <v>88</v>
      </c>
      <c r="BK114" s="239">
        <f>ROUND(I114*H114,2)</f>
        <v>0</v>
      </c>
      <c r="BL114" s="18" t="s">
        <v>244</v>
      </c>
      <c r="BM114" s="238" t="s">
        <v>1016</v>
      </c>
    </row>
    <row r="115" s="2" customFormat="1" ht="16.5" customHeight="1">
      <c r="A115" s="39"/>
      <c r="B115" s="40"/>
      <c r="C115" s="227" t="s">
        <v>256</v>
      </c>
      <c r="D115" s="227" t="s">
        <v>152</v>
      </c>
      <c r="E115" s="228" t="s">
        <v>1017</v>
      </c>
      <c r="F115" s="229" t="s">
        <v>1018</v>
      </c>
      <c r="G115" s="230" t="s">
        <v>988</v>
      </c>
      <c r="H115" s="231">
        <v>1</v>
      </c>
      <c r="I115" s="232"/>
      <c r="J115" s="233">
        <f>ROUND(I115*H115,2)</f>
        <v>0</v>
      </c>
      <c r="K115" s="229" t="s">
        <v>19</v>
      </c>
      <c r="L115" s="45"/>
      <c r="M115" s="234" t="s">
        <v>19</v>
      </c>
      <c r="N115" s="235" t="s">
        <v>47</v>
      </c>
      <c r="O115" s="85"/>
      <c r="P115" s="236">
        <f>O115*H115</f>
        <v>0</v>
      </c>
      <c r="Q115" s="236">
        <v>0</v>
      </c>
      <c r="R115" s="236">
        <f>Q115*H115</f>
        <v>0</v>
      </c>
      <c r="S115" s="236">
        <v>0</v>
      </c>
      <c r="T115" s="23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8" t="s">
        <v>244</v>
      </c>
      <c r="AT115" s="238" t="s">
        <v>152</v>
      </c>
      <c r="AU115" s="238" t="s">
        <v>88</v>
      </c>
      <c r="AY115" s="18" t="s">
        <v>149</v>
      </c>
      <c r="BE115" s="239">
        <f>IF(N115="základní",J115,0)</f>
        <v>0</v>
      </c>
      <c r="BF115" s="239">
        <f>IF(N115="snížená",J115,0)</f>
        <v>0</v>
      </c>
      <c r="BG115" s="239">
        <f>IF(N115="zákl. přenesená",J115,0)</f>
        <v>0</v>
      </c>
      <c r="BH115" s="239">
        <f>IF(N115="sníž. přenesená",J115,0)</f>
        <v>0</v>
      </c>
      <c r="BI115" s="239">
        <f>IF(N115="nulová",J115,0)</f>
        <v>0</v>
      </c>
      <c r="BJ115" s="18" t="s">
        <v>88</v>
      </c>
      <c r="BK115" s="239">
        <f>ROUND(I115*H115,2)</f>
        <v>0</v>
      </c>
      <c r="BL115" s="18" t="s">
        <v>244</v>
      </c>
      <c r="BM115" s="238" t="s">
        <v>1019</v>
      </c>
    </row>
    <row r="116" s="2" customFormat="1" ht="16.5" customHeight="1">
      <c r="A116" s="39"/>
      <c r="B116" s="40"/>
      <c r="C116" s="227" t="s">
        <v>263</v>
      </c>
      <c r="D116" s="227" t="s">
        <v>152</v>
      </c>
      <c r="E116" s="228" t="s">
        <v>1020</v>
      </c>
      <c r="F116" s="229" t="s">
        <v>1021</v>
      </c>
      <c r="G116" s="230" t="s">
        <v>988</v>
      </c>
      <c r="H116" s="231">
        <v>5</v>
      </c>
      <c r="I116" s="232"/>
      <c r="J116" s="233">
        <f>ROUND(I116*H116,2)</f>
        <v>0</v>
      </c>
      <c r="K116" s="229" t="s">
        <v>19</v>
      </c>
      <c r="L116" s="45"/>
      <c r="M116" s="234" t="s">
        <v>19</v>
      </c>
      <c r="N116" s="235" t="s">
        <v>47</v>
      </c>
      <c r="O116" s="85"/>
      <c r="P116" s="236">
        <f>O116*H116</f>
        <v>0</v>
      </c>
      <c r="Q116" s="236">
        <v>0</v>
      </c>
      <c r="R116" s="236">
        <f>Q116*H116</f>
        <v>0</v>
      </c>
      <c r="S116" s="236">
        <v>0</v>
      </c>
      <c r="T116" s="23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8" t="s">
        <v>244</v>
      </c>
      <c r="AT116" s="238" t="s">
        <v>152</v>
      </c>
      <c r="AU116" s="238" t="s">
        <v>88</v>
      </c>
      <c r="AY116" s="18" t="s">
        <v>149</v>
      </c>
      <c r="BE116" s="239">
        <f>IF(N116="základní",J116,0)</f>
        <v>0</v>
      </c>
      <c r="BF116" s="239">
        <f>IF(N116="snížená",J116,0)</f>
        <v>0</v>
      </c>
      <c r="BG116" s="239">
        <f>IF(N116="zákl. přenesená",J116,0)</f>
        <v>0</v>
      </c>
      <c r="BH116" s="239">
        <f>IF(N116="sníž. přenesená",J116,0)</f>
        <v>0</v>
      </c>
      <c r="BI116" s="239">
        <f>IF(N116="nulová",J116,0)</f>
        <v>0</v>
      </c>
      <c r="BJ116" s="18" t="s">
        <v>88</v>
      </c>
      <c r="BK116" s="239">
        <f>ROUND(I116*H116,2)</f>
        <v>0</v>
      </c>
      <c r="BL116" s="18" t="s">
        <v>244</v>
      </c>
      <c r="BM116" s="238" t="s">
        <v>1022</v>
      </c>
    </row>
    <row r="117" s="2" customFormat="1" ht="16.5" customHeight="1">
      <c r="A117" s="39"/>
      <c r="B117" s="40"/>
      <c r="C117" s="227" t="s">
        <v>268</v>
      </c>
      <c r="D117" s="227" t="s">
        <v>152</v>
      </c>
      <c r="E117" s="228" t="s">
        <v>1023</v>
      </c>
      <c r="F117" s="229" t="s">
        <v>1024</v>
      </c>
      <c r="G117" s="230" t="s">
        <v>988</v>
      </c>
      <c r="H117" s="231">
        <v>6</v>
      </c>
      <c r="I117" s="232"/>
      <c r="J117" s="233">
        <f>ROUND(I117*H117,2)</f>
        <v>0</v>
      </c>
      <c r="K117" s="229" t="s">
        <v>19</v>
      </c>
      <c r="L117" s="45"/>
      <c r="M117" s="234" t="s">
        <v>19</v>
      </c>
      <c r="N117" s="235" t="s">
        <v>47</v>
      </c>
      <c r="O117" s="85"/>
      <c r="P117" s="236">
        <f>O117*H117</f>
        <v>0</v>
      </c>
      <c r="Q117" s="236">
        <v>0</v>
      </c>
      <c r="R117" s="236">
        <f>Q117*H117</f>
        <v>0</v>
      </c>
      <c r="S117" s="236">
        <v>0</v>
      </c>
      <c r="T117" s="23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8" t="s">
        <v>244</v>
      </c>
      <c r="AT117" s="238" t="s">
        <v>152</v>
      </c>
      <c r="AU117" s="238" t="s">
        <v>88</v>
      </c>
      <c r="AY117" s="18" t="s">
        <v>149</v>
      </c>
      <c r="BE117" s="239">
        <f>IF(N117="základní",J117,0)</f>
        <v>0</v>
      </c>
      <c r="BF117" s="239">
        <f>IF(N117="snížená",J117,0)</f>
        <v>0</v>
      </c>
      <c r="BG117" s="239">
        <f>IF(N117="zákl. přenesená",J117,0)</f>
        <v>0</v>
      </c>
      <c r="BH117" s="239">
        <f>IF(N117="sníž. přenesená",J117,0)</f>
        <v>0</v>
      </c>
      <c r="BI117" s="239">
        <f>IF(N117="nulová",J117,0)</f>
        <v>0</v>
      </c>
      <c r="BJ117" s="18" t="s">
        <v>88</v>
      </c>
      <c r="BK117" s="239">
        <f>ROUND(I117*H117,2)</f>
        <v>0</v>
      </c>
      <c r="BL117" s="18" t="s">
        <v>244</v>
      </c>
      <c r="BM117" s="238" t="s">
        <v>1025</v>
      </c>
    </row>
    <row r="118" s="2" customFormat="1" ht="16.5" customHeight="1">
      <c r="A118" s="39"/>
      <c r="B118" s="40"/>
      <c r="C118" s="227" t="s">
        <v>7</v>
      </c>
      <c r="D118" s="227" t="s">
        <v>152</v>
      </c>
      <c r="E118" s="228" t="s">
        <v>1026</v>
      </c>
      <c r="F118" s="229" t="s">
        <v>1027</v>
      </c>
      <c r="G118" s="230" t="s">
        <v>196</v>
      </c>
      <c r="H118" s="231">
        <v>240</v>
      </c>
      <c r="I118" s="232"/>
      <c r="J118" s="233">
        <f>ROUND(I118*H118,2)</f>
        <v>0</v>
      </c>
      <c r="K118" s="229" t="s">
        <v>19</v>
      </c>
      <c r="L118" s="45"/>
      <c r="M118" s="234" t="s">
        <v>19</v>
      </c>
      <c r="N118" s="235" t="s">
        <v>47</v>
      </c>
      <c r="O118" s="85"/>
      <c r="P118" s="236">
        <f>O118*H118</f>
        <v>0</v>
      </c>
      <c r="Q118" s="236">
        <v>0</v>
      </c>
      <c r="R118" s="236">
        <f>Q118*H118</f>
        <v>0</v>
      </c>
      <c r="S118" s="236">
        <v>0</v>
      </c>
      <c r="T118" s="23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8" t="s">
        <v>244</v>
      </c>
      <c r="AT118" s="238" t="s">
        <v>152</v>
      </c>
      <c r="AU118" s="238" t="s">
        <v>88</v>
      </c>
      <c r="AY118" s="18" t="s">
        <v>149</v>
      </c>
      <c r="BE118" s="239">
        <f>IF(N118="základní",J118,0)</f>
        <v>0</v>
      </c>
      <c r="BF118" s="239">
        <f>IF(N118="snížená",J118,0)</f>
        <v>0</v>
      </c>
      <c r="BG118" s="239">
        <f>IF(N118="zákl. přenesená",J118,0)</f>
        <v>0</v>
      </c>
      <c r="BH118" s="239">
        <f>IF(N118="sníž. přenesená",J118,0)</f>
        <v>0</v>
      </c>
      <c r="BI118" s="239">
        <f>IF(N118="nulová",J118,0)</f>
        <v>0</v>
      </c>
      <c r="BJ118" s="18" t="s">
        <v>88</v>
      </c>
      <c r="BK118" s="239">
        <f>ROUND(I118*H118,2)</f>
        <v>0</v>
      </c>
      <c r="BL118" s="18" t="s">
        <v>244</v>
      </c>
      <c r="BM118" s="238" t="s">
        <v>1028</v>
      </c>
    </row>
    <row r="119" s="2" customFormat="1" ht="16.5" customHeight="1">
      <c r="A119" s="39"/>
      <c r="B119" s="40"/>
      <c r="C119" s="227" t="s">
        <v>278</v>
      </c>
      <c r="D119" s="227" t="s">
        <v>152</v>
      </c>
      <c r="E119" s="228" t="s">
        <v>1029</v>
      </c>
      <c r="F119" s="229" t="s">
        <v>1030</v>
      </c>
      <c r="G119" s="230" t="s">
        <v>196</v>
      </c>
      <c r="H119" s="231">
        <v>290</v>
      </c>
      <c r="I119" s="232"/>
      <c r="J119" s="233">
        <f>ROUND(I119*H119,2)</f>
        <v>0</v>
      </c>
      <c r="K119" s="229" t="s">
        <v>19</v>
      </c>
      <c r="L119" s="45"/>
      <c r="M119" s="234" t="s">
        <v>19</v>
      </c>
      <c r="N119" s="235" t="s">
        <v>47</v>
      </c>
      <c r="O119" s="85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8" t="s">
        <v>244</v>
      </c>
      <c r="AT119" s="238" t="s">
        <v>152</v>
      </c>
      <c r="AU119" s="238" t="s">
        <v>88</v>
      </c>
      <c r="AY119" s="18" t="s">
        <v>149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8" t="s">
        <v>88</v>
      </c>
      <c r="BK119" s="239">
        <f>ROUND(I119*H119,2)</f>
        <v>0</v>
      </c>
      <c r="BL119" s="18" t="s">
        <v>244</v>
      </c>
      <c r="BM119" s="238" t="s">
        <v>1031</v>
      </c>
    </row>
    <row r="120" s="2" customFormat="1" ht="16.5" customHeight="1">
      <c r="A120" s="39"/>
      <c r="B120" s="40"/>
      <c r="C120" s="227" t="s">
        <v>1032</v>
      </c>
      <c r="D120" s="227" t="s">
        <v>152</v>
      </c>
      <c r="E120" s="228" t="s">
        <v>1033</v>
      </c>
      <c r="F120" s="229" t="s">
        <v>1034</v>
      </c>
      <c r="G120" s="230" t="s">
        <v>196</v>
      </c>
      <c r="H120" s="231">
        <v>50</v>
      </c>
      <c r="I120" s="232"/>
      <c r="J120" s="233">
        <f>ROUND(I120*H120,2)</f>
        <v>0</v>
      </c>
      <c r="K120" s="229" t="s">
        <v>19</v>
      </c>
      <c r="L120" s="45"/>
      <c r="M120" s="234" t="s">
        <v>19</v>
      </c>
      <c r="N120" s="235" t="s">
        <v>47</v>
      </c>
      <c r="O120" s="85"/>
      <c r="P120" s="236">
        <f>O120*H120</f>
        <v>0</v>
      </c>
      <c r="Q120" s="236">
        <v>0</v>
      </c>
      <c r="R120" s="236">
        <f>Q120*H120</f>
        <v>0</v>
      </c>
      <c r="S120" s="236">
        <v>0</v>
      </c>
      <c r="T120" s="23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8" t="s">
        <v>244</v>
      </c>
      <c r="AT120" s="238" t="s">
        <v>152</v>
      </c>
      <c r="AU120" s="238" t="s">
        <v>88</v>
      </c>
      <c r="AY120" s="18" t="s">
        <v>149</v>
      </c>
      <c r="BE120" s="239">
        <f>IF(N120="základní",J120,0)</f>
        <v>0</v>
      </c>
      <c r="BF120" s="239">
        <f>IF(N120="snížená",J120,0)</f>
        <v>0</v>
      </c>
      <c r="BG120" s="239">
        <f>IF(N120="zákl. přenesená",J120,0)</f>
        <v>0</v>
      </c>
      <c r="BH120" s="239">
        <f>IF(N120="sníž. přenesená",J120,0)</f>
        <v>0</v>
      </c>
      <c r="BI120" s="239">
        <f>IF(N120="nulová",J120,0)</f>
        <v>0</v>
      </c>
      <c r="BJ120" s="18" t="s">
        <v>88</v>
      </c>
      <c r="BK120" s="239">
        <f>ROUND(I120*H120,2)</f>
        <v>0</v>
      </c>
      <c r="BL120" s="18" t="s">
        <v>244</v>
      </c>
      <c r="BM120" s="238" t="s">
        <v>1035</v>
      </c>
    </row>
    <row r="121" s="2" customFormat="1" ht="16.5" customHeight="1">
      <c r="A121" s="39"/>
      <c r="B121" s="40"/>
      <c r="C121" s="227" t="s">
        <v>288</v>
      </c>
      <c r="D121" s="227" t="s">
        <v>152</v>
      </c>
      <c r="E121" s="228" t="s">
        <v>1036</v>
      </c>
      <c r="F121" s="229" t="s">
        <v>1037</v>
      </c>
      <c r="G121" s="230" t="s">
        <v>196</v>
      </c>
      <c r="H121" s="231">
        <v>35</v>
      </c>
      <c r="I121" s="232"/>
      <c r="J121" s="233">
        <f>ROUND(I121*H121,2)</f>
        <v>0</v>
      </c>
      <c r="K121" s="229" t="s">
        <v>19</v>
      </c>
      <c r="L121" s="45"/>
      <c r="M121" s="234" t="s">
        <v>19</v>
      </c>
      <c r="N121" s="235" t="s">
        <v>47</v>
      </c>
      <c r="O121" s="85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244</v>
      </c>
      <c r="AT121" s="238" t="s">
        <v>152</v>
      </c>
      <c r="AU121" s="238" t="s">
        <v>88</v>
      </c>
      <c r="AY121" s="18" t="s">
        <v>149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88</v>
      </c>
      <c r="BK121" s="239">
        <f>ROUND(I121*H121,2)</f>
        <v>0</v>
      </c>
      <c r="BL121" s="18" t="s">
        <v>244</v>
      </c>
      <c r="BM121" s="238" t="s">
        <v>1038</v>
      </c>
    </row>
    <row r="122" s="2" customFormat="1" ht="16.5" customHeight="1">
      <c r="A122" s="39"/>
      <c r="B122" s="40"/>
      <c r="C122" s="227" t="s">
        <v>292</v>
      </c>
      <c r="D122" s="227" t="s">
        <v>152</v>
      </c>
      <c r="E122" s="228" t="s">
        <v>1039</v>
      </c>
      <c r="F122" s="229" t="s">
        <v>1040</v>
      </c>
      <c r="G122" s="230" t="s">
        <v>196</v>
      </c>
      <c r="H122" s="231">
        <v>55</v>
      </c>
      <c r="I122" s="232"/>
      <c r="J122" s="233">
        <f>ROUND(I122*H122,2)</f>
        <v>0</v>
      </c>
      <c r="K122" s="229" t="s">
        <v>19</v>
      </c>
      <c r="L122" s="45"/>
      <c r="M122" s="234" t="s">
        <v>19</v>
      </c>
      <c r="N122" s="235" t="s">
        <v>47</v>
      </c>
      <c r="O122" s="85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8" t="s">
        <v>244</v>
      </c>
      <c r="AT122" s="238" t="s">
        <v>152</v>
      </c>
      <c r="AU122" s="238" t="s">
        <v>88</v>
      </c>
      <c r="AY122" s="18" t="s">
        <v>149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8" t="s">
        <v>88</v>
      </c>
      <c r="BK122" s="239">
        <f>ROUND(I122*H122,2)</f>
        <v>0</v>
      </c>
      <c r="BL122" s="18" t="s">
        <v>244</v>
      </c>
      <c r="BM122" s="238" t="s">
        <v>1041</v>
      </c>
    </row>
    <row r="123" s="2" customFormat="1" ht="16.5" customHeight="1">
      <c r="A123" s="39"/>
      <c r="B123" s="40"/>
      <c r="C123" s="227" t="s">
        <v>296</v>
      </c>
      <c r="D123" s="227" t="s">
        <v>152</v>
      </c>
      <c r="E123" s="228" t="s">
        <v>1042</v>
      </c>
      <c r="F123" s="229" t="s">
        <v>1043</v>
      </c>
      <c r="G123" s="230" t="s">
        <v>196</v>
      </c>
      <c r="H123" s="231">
        <v>110</v>
      </c>
      <c r="I123" s="232"/>
      <c r="J123" s="233">
        <f>ROUND(I123*H123,2)</f>
        <v>0</v>
      </c>
      <c r="K123" s="229" t="s">
        <v>19</v>
      </c>
      <c r="L123" s="45"/>
      <c r="M123" s="234" t="s">
        <v>19</v>
      </c>
      <c r="N123" s="235" t="s">
        <v>47</v>
      </c>
      <c r="O123" s="85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8" t="s">
        <v>244</v>
      </c>
      <c r="AT123" s="238" t="s">
        <v>152</v>
      </c>
      <c r="AU123" s="238" t="s">
        <v>88</v>
      </c>
      <c r="AY123" s="18" t="s">
        <v>149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8" t="s">
        <v>88</v>
      </c>
      <c r="BK123" s="239">
        <f>ROUND(I123*H123,2)</f>
        <v>0</v>
      </c>
      <c r="BL123" s="18" t="s">
        <v>244</v>
      </c>
      <c r="BM123" s="238" t="s">
        <v>1044</v>
      </c>
    </row>
    <row r="124" s="2" customFormat="1" ht="16.5" customHeight="1">
      <c r="A124" s="39"/>
      <c r="B124" s="40"/>
      <c r="C124" s="227" t="s">
        <v>301</v>
      </c>
      <c r="D124" s="227" t="s">
        <v>152</v>
      </c>
      <c r="E124" s="228" t="s">
        <v>1045</v>
      </c>
      <c r="F124" s="229" t="s">
        <v>1046</v>
      </c>
      <c r="G124" s="230" t="s">
        <v>196</v>
      </c>
      <c r="H124" s="231">
        <v>55</v>
      </c>
      <c r="I124" s="232"/>
      <c r="J124" s="233">
        <f>ROUND(I124*H124,2)</f>
        <v>0</v>
      </c>
      <c r="K124" s="229" t="s">
        <v>19</v>
      </c>
      <c r="L124" s="45"/>
      <c r="M124" s="234" t="s">
        <v>19</v>
      </c>
      <c r="N124" s="235" t="s">
        <v>47</v>
      </c>
      <c r="O124" s="85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244</v>
      </c>
      <c r="AT124" s="238" t="s">
        <v>152</v>
      </c>
      <c r="AU124" s="238" t="s">
        <v>88</v>
      </c>
      <c r="AY124" s="18" t="s">
        <v>149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88</v>
      </c>
      <c r="BK124" s="239">
        <f>ROUND(I124*H124,2)</f>
        <v>0</v>
      </c>
      <c r="BL124" s="18" t="s">
        <v>244</v>
      </c>
      <c r="BM124" s="238" t="s">
        <v>1047</v>
      </c>
    </row>
    <row r="125" s="2" customFormat="1" ht="16.5" customHeight="1">
      <c r="A125" s="39"/>
      <c r="B125" s="40"/>
      <c r="C125" s="227" t="s">
        <v>306</v>
      </c>
      <c r="D125" s="227" t="s">
        <v>152</v>
      </c>
      <c r="E125" s="228" t="s">
        <v>1048</v>
      </c>
      <c r="F125" s="229" t="s">
        <v>1049</v>
      </c>
      <c r="G125" s="230" t="s">
        <v>196</v>
      </c>
      <c r="H125" s="231">
        <v>50</v>
      </c>
      <c r="I125" s="232"/>
      <c r="J125" s="233">
        <f>ROUND(I125*H125,2)</f>
        <v>0</v>
      </c>
      <c r="K125" s="229" t="s">
        <v>19</v>
      </c>
      <c r="L125" s="45"/>
      <c r="M125" s="234" t="s">
        <v>19</v>
      </c>
      <c r="N125" s="235" t="s">
        <v>47</v>
      </c>
      <c r="O125" s="85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244</v>
      </c>
      <c r="AT125" s="238" t="s">
        <v>152</v>
      </c>
      <c r="AU125" s="238" t="s">
        <v>88</v>
      </c>
      <c r="AY125" s="18" t="s">
        <v>149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88</v>
      </c>
      <c r="BK125" s="239">
        <f>ROUND(I125*H125,2)</f>
        <v>0</v>
      </c>
      <c r="BL125" s="18" t="s">
        <v>244</v>
      </c>
      <c r="BM125" s="238" t="s">
        <v>1050</v>
      </c>
    </row>
    <row r="126" s="2" customFormat="1" ht="16.5" customHeight="1">
      <c r="A126" s="39"/>
      <c r="B126" s="40"/>
      <c r="C126" s="227" t="s">
        <v>311</v>
      </c>
      <c r="D126" s="227" t="s">
        <v>152</v>
      </c>
      <c r="E126" s="228" t="s">
        <v>1051</v>
      </c>
      <c r="F126" s="229" t="s">
        <v>1052</v>
      </c>
      <c r="G126" s="230" t="s">
        <v>196</v>
      </c>
      <c r="H126" s="231">
        <v>8</v>
      </c>
      <c r="I126" s="232"/>
      <c r="J126" s="233">
        <f>ROUND(I126*H126,2)</f>
        <v>0</v>
      </c>
      <c r="K126" s="229" t="s">
        <v>19</v>
      </c>
      <c r="L126" s="45"/>
      <c r="M126" s="234" t="s">
        <v>19</v>
      </c>
      <c r="N126" s="235" t="s">
        <v>47</v>
      </c>
      <c r="O126" s="85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244</v>
      </c>
      <c r="AT126" s="238" t="s">
        <v>152</v>
      </c>
      <c r="AU126" s="238" t="s">
        <v>88</v>
      </c>
      <c r="AY126" s="18" t="s">
        <v>149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88</v>
      </c>
      <c r="BK126" s="239">
        <f>ROUND(I126*H126,2)</f>
        <v>0</v>
      </c>
      <c r="BL126" s="18" t="s">
        <v>244</v>
      </c>
      <c r="BM126" s="238" t="s">
        <v>1053</v>
      </c>
    </row>
    <row r="127" s="2" customFormat="1" ht="16.5" customHeight="1">
      <c r="A127" s="39"/>
      <c r="B127" s="40"/>
      <c r="C127" s="227" t="s">
        <v>317</v>
      </c>
      <c r="D127" s="227" t="s">
        <v>152</v>
      </c>
      <c r="E127" s="228" t="s">
        <v>1054</v>
      </c>
      <c r="F127" s="229" t="s">
        <v>1055</v>
      </c>
      <c r="G127" s="230" t="s">
        <v>196</v>
      </c>
      <c r="H127" s="231">
        <v>8</v>
      </c>
      <c r="I127" s="232"/>
      <c r="J127" s="233">
        <f>ROUND(I127*H127,2)</f>
        <v>0</v>
      </c>
      <c r="K127" s="229" t="s">
        <v>19</v>
      </c>
      <c r="L127" s="45"/>
      <c r="M127" s="234" t="s">
        <v>19</v>
      </c>
      <c r="N127" s="235" t="s">
        <v>47</v>
      </c>
      <c r="O127" s="85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244</v>
      </c>
      <c r="AT127" s="238" t="s">
        <v>152</v>
      </c>
      <c r="AU127" s="238" t="s">
        <v>88</v>
      </c>
      <c r="AY127" s="18" t="s">
        <v>149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88</v>
      </c>
      <c r="BK127" s="239">
        <f>ROUND(I127*H127,2)</f>
        <v>0</v>
      </c>
      <c r="BL127" s="18" t="s">
        <v>244</v>
      </c>
      <c r="BM127" s="238" t="s">
        <v>1056</v>
      </c>
    </row>
    <row r="128" s="2" customFormat="1" ht="16.5" customHeight="1">
      <c r="A128" s="39"/>
      <c r="B128" s="40"/>
      <c r="C128" s="227" t="s">
        <v>327</v>
      </c>
      <c r="D128" s="227" t="s">
        <v>152</v>
      </c>
      <c r="E128" s="228" t="s">
        <v>1057</v>
      </c>
      <c r="F128" s="229" t="s">
        <v>1058</v>
      </c>
      <c r="G128" s="230" t="s">
        <v>196</v>
      </c>
      <c r="H128" s="231">
        <v>85</v>
      </c>
      <c r="I128" s="232"/>
      <c r="J128" s="233">
        <f>ROUND(I128*H128,2)</f>
        <v>0</v>
      </c>
      <c r="K128" s="229" t="s">
        <v>19</v>
      </c>
      <c r="L128" s="45"/>
      <c r="M128" s="234" t="s">
        <v>19</v>
      </c>
      <c r="N128" s="235" t="s">
        <v>47</v>
      </c>
      <c r="O128" s="85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244</v>
      </c>
      <c r="AT128" s="238" t="s">
        <v>152</v>
      </c>
      <c r="AU128" s="238" t="s">
        <v>88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88</v>
      </c>
      <c r="BK128" s="239">
        <f>ROUND(I128*H128,2)</f>
        <v>0</v>
      </c>
      <c r="BL128" s="18" t="s">
        <v>244</v>
      </c>
      <c r="BM128" s="238" t="s">
        <v>1059</v>
      </c>
    </row>
    <row r="129" s="2" customFormat="1" ht="16.5" customHeight="1">
      <c r="A129" s="39"/>
      <c r="B129" s="40"/>
      <c r="C129" s="227" t="s">
        <v>337</v>
      </c>
      <c r="D129" s="227" t="s">
        <v>152</v>
      </c>
      <c r="E129" s="228" t="s">
        <v>1060</v>
      </c>
      <c r="F129" s="229" t="s">
        <v>1061</v>
      </c>
      <c r="G129" s="230" t="s">
        <v>196</v>
      </c>
      <c r="H129" s="231">
        <v>15</v>
      </c>
      <c r="I129" s="232"/>
      <c r="J129" s="233">
        <f>ROUND(I129*H129,2)</f>
        <v>0</v>
      </c>
      <c r="K129" s="229" t="s">
        <v>19</v>
      </c>
      <c r="L129" s="45"/>
      <c r="M129" s="234" t="s">
        <v>19</v>
      </c>
      <c r="N129" s="235" t="s">
        <v>47</v>
      </c>
      <c r="O129" s="85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244</v>
      </c>
      <c r="AT129" s="238" t="s">
        <v>152</v>
      </c>
      <c r="AU129" s="238" t="s">
        <v>88</v>
      </c>
      <c r="AY129" s="18" t="s">
        <v>149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88</v>
      </c>
      <c r="BK129" s="239">
        <f>ROUND(I129*H129,2)</f>
        <v>0</v>
      </c>
      <c r="BL129" s="18" t="s">
        <v>244</v>
      </c>
      <c r="BM129" s="238" t="s">
        <v>1062</v>
      </c>
    </row>
    <row r="130" s="2" customFormat="1" ht="16.5" customHeight="1">
      <c r="A130" s="39"/>
      <c r="B130" s="40"/>
      <c r="C130" s="227" t="s">
        <v>343</v>
      </c>
      <c r="D130" s="227" t="s">
        <v>152</v>
      </c>
      <c r="E130" s="228" t="s">
        <v>1063</v>
      </c>
      <c r="F130" s="229" t="s">
        <v>1064</v>
      </c>
      <c r="G130" s="230" t="s">
        <v>988</v>
      </c>
      <c r="H130" s="231">
        <v>3</v>
      </c>
      <c r="I130" s="232"/>
      <c r="J130" s="233">
        <f>ROUND(I130*H130,2)</f>
        <v>0</v>
      </c>
      <c r="K130" s="229" t="s">
        <v>19</v>
      </c>
      <c r="L130" s="45"/>
      <c r="M130" s="234" t="s">
        <v>19</v>
      </c>
      <c r="N130" s="235" t="s">
        <v>47</v>
      </c>
      <c r="O130" s="85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244</v>
      </c>
      <c r="AT130" s="238" t="s">
        <v>152</v>
      </c>
      <c r="AU130" s="238" t="s">
        <v>88</v>
      </c>
      <c r="AY130" s="18" t="s">
        <v>149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88</v>
      </c>
      <c r="BK130" s="239">
        <f>ROUND(I130*H130,2)</f>
        <v>0</v>
      </c>
      <c r="BL130" s="18" t="s">
        <v>244</v>
      </c>
      <c r="BM130" s="238" t="s">
        <v>1065</v>
      </c>
    </row>
    <row r="131" s="2" customFormat="1" ht="16.5" customHeight="1">
      <c r="A131" s="39"/>
      <c r="B131" s="40"/>
      <c r="C131" s="227" t="s">
        <v>353</v>
      </c>
      <c r="D131" s="227" t="s">
        <v>152</v>
      </c>
      <c r="E131" s="228" t="s">
        <v>1066</v>
      </c>
      <c r="F131" s="229" t="s">
        <v>1067</v>
      </c>
      <c r="G131" s="230" t="s">
        <v>196</v>
      </c>
      <c r="H131" s="231">
        <v>120</v>
      </c>
      <c r="I131" s="232"/>
      <c r="J131" s="233">
        <f>ROUND(I131*H131,2)</f>
        <v>0</v>
      </c>
      <c r="K131" s="229" t="s">
        <v>19</v>
      </c>
      <c r="L131" s="45"/>
      <c r="M131" s="234" t="s">
        <v>19</v>
      </c>
      <c r="N131" s="235" t="s">
        <v>47</v>
      </c>
      <c r="O131" s="85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244</v>
      </c>
      <c r="AT131" s="238" t="s">
        <v>152</v>
      </c>
      <c r="AU131" s="238" t="s">
        <v>88</v>
      </c>
      <c r="AY131" s="18" t="s">
        <v>149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88</v>
      </c>
      <c r="BK131" s="239">
        <f>ROUND(I131*H131,2)</f>
        <v>0</v>
      </c>
      <c r="BL131" s="18" t="s">
        <v>244</v>
      </c>
      <c r="BM131" s="238" t="s">
        <v>1068</v>
      </c>
    </row>
    <row r="132" s="2" customFormat="1" ht="16.5" customHeight="1">
      <c r="A132" s="39"/>
      <c r="B132" s="40"/>
      <c r="C132" s="227" t="s">
        <v>365</v>
      </c>
      <c r="D132" s="227" t="s">
        <v>152</v>
      </c>
      <c r="E132" s="228" t="s">
        <v>1069</v>
      </c>
      <c r="F132" s="229" t="s">
        <v>1070</v>
      </c>
      <c r="G132" s="230" t="s">
        <v>196</v>
      </c>
      <c r="H132" s="231">
        <v>60</v>
      </c>
      <c r="I132" s="232"/>
      <c r="J132" s="233">
        <f>ROUND(I132*H132,2)</f>
        <v>0</v>
      </c>
      <c r="K132" s="229" t="s">
        <v>19</v>
      </c>
      <c r="L132" s="45"/>
      <c r="M132" s="234" t="s">
        <v>19</v>
      </c>
      <c r="N132" s="235" t="s">
        <v>47</v>
      </c>
      <c r="O132" s="85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244</v>
      </c>
      <c r="AT132" s="238" t="s">
        <v>152</v>
      </c>
      <c r="AU132" s="238" t="s">
        <v>88</v>
      </c>
      <c r="AY132" s="18" t="s">
        <v>149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88</v>
      </c>
      <c r="BK132" s="239">
        <f>ROUND(I132*H132,2)</f>
        <v>0</v>
      </c>
      <c r="BL132" s="18" t="s">
        <v>244</v>
      </c>
      <c r="BM132" s="238" t="s">
        <v>1071</v>
      </c>
    </row>
    <row r="133" s="2" customFormat="1" ht="16.5" customHeight="1">
      <c r="A133" s="39"/>
      <c r="B133" s="40"/>
      <c r="C133" s="227" t="s">
        <v>370</v>
      </c>
      <c r="D133" s="227" t="s">
        <v>152</v>
      </c>
      <c r="E133" s="228" t="s">
        <v>1072</v>
      </c>
      <c r="F133" s="229" t="s">
        <v>1073</v>
      </c>
      <c r="G133" s="230" t="s">
        <v>988</v>
      </c>
      <c r="H133" s="231">
        <v>4</v>
      </c>
      <c r="I133" s="232"/>
      <c r="J133" s="233">
        <f>ROUND(I133*H133,2)</f>
        <v>0</v>
      </c>
      <c r="K133" s="229" t="s">
        <v>19</v>
      </c>
      <c r="L133" s="45"/>
      <c r="M133" s="234" t="s">
        <v>19</v>
      </c>
      <c r="N133" s="235" t="s">
        <v>47</v>
      </c>
      <c r="O133" s="85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244</v>
      </c>
      <c r="AT133" s="238" t="s">
        <v>152</v>
      </c>
      <c r="AU133" s="238" t="s">
        <v>88</v>
      </c>
      <c r="AY133" s="18" t="s">
        <v>149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88</v>
      </c>
      <c r="BK133" s="239">
        <f>ROUND(I133*H133,2)</f>
        <v>0</v>
      </c>
      <c r="BL133" s="18" t="s">
        <v>244</v>
      </c>
      <c r="BM133" s="238" t="s">
        <v>1074</v>
      </c>
    </row>
    <row r="134" s="2" customFormat="1" ht="16.5" customHeight="1">
      <c r="A134" s="39"/>
      <c r="B134" s="40"/>
      <c r="C134" s="227" t="s">
        <v>375</v>
      </c>
      <c r="D134" s="227" t="s">
        <v>152</v>
      </c>
      <c r="E134" s="228" t="s">
        <v>1075</v>
      </c>
      <c r="F134" s="229" t="s">
        <v>1076</v>
      </c>
      <c r="G134" s="230" t="s">
        <v>988</v>
      </c>
      <c r="H134" s="231">
        <v>3</v>
      </c>
      <c r="I134" s="232"/>
      <c r="J134" s="233">
        <f>ROUND(I134*H134,2)</f>
        <v>0</v>
      </c>
      <c r="K134" s="229" t="s">
        <v>19</v>
      </c>
      <c r="L134" s="45"/>
      <c r="M134" s="234" t="s">
        <v>19</v>
      </c>
      <c r="N134" s="235" t="s">
        <v>47</v>
      </c>
      <c r="O134" s="85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244</v>
      </c>
      <c r="AT134" s="238" t="s">
        <v>152</v>
      </c>
      <c r="AU134" s="238" t="s">
        <v>88</v>
      </c>
      <c r="AY134" s="18" t="s">
        <v>149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88</v>
      </c>
      <c r="BK134" s="239">
        <f>ROUND(I134*H134,2)</f>
        <v>0</v>
      </c>
      <c r="BL134" s="18" t="s">
        <v>244</v>
      </c>
      <c r="BM134" s="238" t="s">
        <v>1077</v>
      </c>
    </row>
    <row r="135" s="2" customFormat="1" ht="16.5" customHeight="1">
      <c r="A135" s="39"/>
      <c r="B135" s="40"/>
      <c r="C135" s="227" t="s">
        <v>380</v>
      </c>
      <c r="D135" s="227" t="s">
        <v>152</v>
      </c>
      <c r="E135" s="228" t="s">
        <v>1078</v>
      </c>
      <c r="F135" s="229" t="s">
        <v>1079</v>
      </c>
      <c r="G135" s="230" t="s">
        <v>988</v>
      </c>
      <c r="H135" s="231">
        <v>4</v>
      </c>
      <c r="I135" s="232"/>
      <c r="J135" s="233">
        <f>ROUND(I135*H135,2)</f>
        <v>0</v>
      </c>
      <c r="K135" s="229" t="s">
        <v>19</v>
      </c>
      <c r="L135" s="45"/>
      <c r="M135" s="234" t="s">
        <v>19</v>
      </c>
      <c r="N135" s="235" t="s">
        <v>47</v>
      </c>
      <c r="O135" s="85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244</v>
      </c>
      <c r="AT135" s="238" t="s">
        <v>152</v>
      </c>
      <c r="AU135" s="238" t="s">
        <v>88</v>
      </c>
      <c r="AY135" s="18" t="s">
        <v>149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88</v>
      </c>
      <c r="BK135" s="239">
        <f>ROUND(I135*H135,2)</f>
        <v>0</v>
      </c>
      <c r="BL135" s="18" t="s">
        <v>244</v>
      </c>
      <c r="BM135" s="238" t="s">
        <v>1080</v>
      </c>
    </row>
    <row r="136" s="2" customFormat="1" ht="16.5" customHeight="1">
      <c r="A136" s="39"/>
      <c r="B136" s="40"/>
      <c r="C136" s="227" t="s">
        <v>384</v>
      </c>
      <c r="D136" s="227" t="s">
        <v>152</v>
      </c>
      <c r="E136" s="228" t="s">
        <v>1081</v>
      </c>
      <c r="F136" s="229" t="s">
        <v>1082</v>
      </c>
      <c r="G136" s="230" t="s">
        <v>988</v>
      </c>
      <c r="H136" s="231">
        <v>2</v>
      </c>
      <c r="I136" s="232"/>
      <c r="J136" s="233">
        <f>ROUND(I136*H136,2)</f>
        <v>0</v>
      </c>
      <c r="K136" s="229" t="s">
        <v>19</v>
      </c>
      <c r="L136" s="45"/>
      <c r="M136" s="234" t="s">
        <v>19</v>
      </c>
      <c r="N136" s="235" t="s">
        <v>47</v>
      </c>
      <c r="O136" s="85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244</v>
      </c>
      <c r="AT136" s="238" t="s">
        <v>152</v>
      </c>
      <c r="AU136" s="238" t="s">
        <v>88</v>
      </c>
      <c r="AY136" s="18" t="s">
        <v>149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88</v>
      </c>
      <c r="BK136" s="239">
        <f>ROUND(I136*H136,2)</f>
        <v>0</v>
      </c>
      <c r="BL136" s="18" t="s">
        <v>244</v>
      </c>
      <c r="BM136" s="238" t="s">
        <v>1083</v>
      </c>
    </row>
    <row r="137" s="2" customFormat="1" ht="24" customHeight="1">
      <c r="A137" s="39"/>
      <c r="B137" s="40"/>
      <c r="C137" s="227" t="s">
        <v>389</v>
      </c>
      <c r="D137" s="227" t="s">
        <v>152</v>
      </c>
      <c r="E137" s="228" t="s">
        <v>1084</v>
      </c>
      <c r="F137" s="229" t="s">
        <v>1085</v>
      </c>
      <c r="G137" s="230" t="s">
        <v>988</v>
      </c>
      <c r="H137" s="231">
        <v>2</v>
      </c>
      <c r="I137" s="232"/>
      <c r="J137" s="233">
        <f>ROUND(I137*H137,2)</f>
        <v>0</v>
      </c>
      <c r="K137" s="229" t="s">
        <v>19</v>
      </c>
      <c r="L137" s="45"/>
      <c r="M137" s="234" t="s">
        <v>19</v>
      </c>
      <c r="N137" s="235" t="s">
        <v>47</v>
      </c>
      <c r="O137" s="85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244</v>
      </c>
      <c r="AT137" s="238" t="s">
        <v>152</v>
      </c>
      <c r="AU137" s="238" t="s">
        <v>88</v>
      </c>
      <c r="AY137" s="18" t="s">
        <v>149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88</v>
      </c>
      <c r="BK137" s="239">
        <f>ROUND(I137*H137,2)</f>
        <v>0</v>
      </c>
      <c r="BL137" s="18" t="s">
        <v>244</v>
      </c>
      <c r="BM137" s="238" t="s">
        <v>1086</v>
      </c>
    </row>
    <row r="138" s="2" customFormat="1" ht="24" customHeight="1">
      <c r="A138" s="39"/>
      <c r="B138" s="40"/>
      <c r="C138" s="227" t="s">
        <v>394</v>
      </c>
      <c r="D138" s="227" t="s">
        <v>152</v>
      </c>
      <c r="E138" s="228" t="s">
        <v>1087</v>
      </c>
      <c r="F138" s="229" t="s">
        <v>1088</v>
      </c>
      <c r="G138" s="230" t="s">
        <v>988</v>
      </c>
      <c r="H138" s="231">
        <v>2</v>
      </c>
      <c r="I138" s="232"/>
      <c r="J138" s="233">
        <f>ROUND(I138*H138,2)</f>
        <v>0</v>
      </c>
      <c r="K138" s="229" t="s">
        <v>19</v>
      </c>
      <c r="L138" s="45"/>
      <c r="M138" s="234" t="s">
        <v>19</v>
      </c>
      <c r="N138" s="235" t="s">
        <v>47</v>
      </c>
      <c r="O138" s="85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244</v>
      </c>
      <c r="AT138" s="238" t="s">
        <v>152</v>
      </c>
      <c r="AU138" s="238" t="s">
        <v>88</v>
      </c>
      <c r="AY138" s="18" t="s">
        <v>149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88</v>
      </c>
      <c r="BK138" s="239">
        <f>ROUND(I138*H138,2)</f>
        <v>0</v>
      </c>
      <c r="BL138" s="18" t="s">
        <v>244</v>
      </c>
      <c r="BM138" s="238" t="s">
        <v>1089</v>
      </c>
    </row>
    <row r="139" s="2" customFormat="1" ht="36" customHeight="1">
      <c r="A139" s="39"/>
      <c r="B139" s="40"/>
      <c r="C139" s="227" t="s">
        <v>398</v>
      </c>
      <c r="D139" s="227" t="s">
        <v>152</v>
      </c>
      <c r="E139" s="228" t="s">
        <v>1090</v>
      </c>
      <c r="F139" s="229" t="s">
        <v>1091</v>
      </c>
      <c r="G139" s="230" t="s">
        <v>988</v>
      </c>
      <c r="H139" s="231">
        <v>1</v>
      </c>
      <c r="I139" s="232"/>
      <c r="J139" s="233">
        <f>ROUND(I139*H139,2)</f>
        <v>0</v>
      </c>
      <c r="K139" s="229" t="s">
        <v>19</v>
      </c>
      <c r="L139" s="45"/>
      <c r="M139" s="234" t="s">
        <v>19</v>
      </c>
      <c r="N139" s="235" t="s">
        <v>47</v>
      </c>
      <c r="O139" s="85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244</v>
      </c>
      <c r="AT139" s="238" t="s">
        <v>152</v>
      </c>
      <c r="AU139" s="238" t="s">
        <v>88</v>
      </c>
      <c r="AY139" s="18" t="s">
        <v>149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88</v>
      </c>
      <c r="BK139" s="239">
        <f>ROUND(I139*H139,2)</f>
        <v>0</v>
      </c>
      <c r="BL139" s="18" t="s">
        <v>244</v>
      </c>
      <c r="BM139" s="238" t="s">
        <v>1092</v>
      </c>
    </row>
    <row r="140" s="2" customFormat="1" ht="16.5" customHeight="1">
      <c r="A140" s="39"/>
      <c r="B140" s="40"/>
      <c r="C140" s="227" t="s">
        <v>411</v>
      </c>
      <c r="D140" s="227" t="s">
        <v>152</v>
      </c>
      <c r="E140" s="228" t="s">
        <v>1093</v>
      </c>
      <c r="F140" s="229" t="s">
        <v>1094</v>
      </c>
      <c r="G140" s="230" t="s">
        <v>988</v>
      </c>
      <c r="H140" s="231">
        <v>4</v>
      </c>
      <c r="I140" s="232"/>
      <c r="J140" s="233">
        <f>ROUND(I140*H140,2)</f>
        <v>0</v>
      </c>
      <c r="K140" s="229" t="s">
        <v>19</v>
      </c>
      <c r="L140" s="45"/>
      <c r="M140" s="234" t="s">
        <v>19</v>
      </c>
      <c r="N140" s="235" t="s">
        <v>47</v>
      </c>
      <c r="O140" s="85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244</v>
      </c>
      <c r="AT140" s="238" t="s">
        <v>152</v>
      </c>
      <c r="AU140" s="238" t="s">
        <v>88</v>
      </c>
      <c r="AY140" s="18" t="s">
        <v>149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88</v>
      </c>
      <c r="BK140" s="239">
        <f>ROUND(I140*H140,2)</f>
        <v>0</v>
      </c>
      <c r="BL140" s="18" t="s">
        <v>244</v>
      </c>
      <c r="BM140" s="238" t="s">
        <v>1095</v>
      </c>
    </row>
    <row r="141" s="2" customFormat="1" ht="24" customHeight="1">
      <c r="A141" s="39"/>
      <c r="B141" s="40"/>
      <c r="C141" s="227" t="s">
        <v>420</v>
      </c>
      <c r="D141" s="227" t="s">
        <v>152</v>
      </c>
      <c r="E141" s="228" t="s">
        <v>1096</v>
      </c>
      <c r="F141" s="229" t="s">
        <v>1097</v>
      </c>
      <c r="G141" s="230" t="s">
        <v>988</v>
      </c>
      <c r="H141" s="231">
        <v>1</v>
      </c>
      <c r="I141" s="232"/>
      <c r="J141" s="233">
        <f>ROUND(I141*H141,2)</f>
        <v>0</v>
      </c>
      <c r="K141" s="229" t="s">
        <v>19</v>
      </c>
      <c r="L141" s="45"/>
      <c r="M141" s="234" t="s">
        <v>19</v>
      </c>
      <c r="N141" s="235" t="s">
        <v>47</v>
      </c>
      <c r="O141" s="85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244</v>
      </c>
      <c r="AT141" s="238" t="s">
        <v>152</v>
      </c>
      <c r="AU141" s="238" t="s">
        <v>88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88</v>
      </c>
      <c r="BK141" s="239">
        <f>ROUND(I141*H141,2)</f>
        <v>0</v>
      </c>
      <c r="BL141" s="18" t="s">
        <v>244</v>
      </c>
      <c r="BM141" s="238" t="s">
        <v>1098</v>
      </c>
    </row>
    <row r="142" s="2" customFormat="1" ht="24" customHeight="1">
      <c r="A142" s="39"/>
      <c r="B142" s="40"/>
      <c r="C142" s="227" t="s">
        <v>427</v>
      </c>
      <c r="D142" s="227" t="s">
        <v>152</v>
      </c>
      <c r="E142" s="228" t="s">
        <v>1099</v>
      </c>
      <c r="F142" s="229" t="s">
        <v>1100</v>
      </c>
      <c r="G142" s="230" t="s">
        <v>988</v>
      </c>
      <c r="H142" s="231">
        <v>38</v>
      </c>
      <c r="I142" s="232"/>
      <c r="J142" s="233">
        <f>ROUND(I142*H142,2)</f>
        <v>0</v>
      </c>
      <c r="K142" s="229" t="s">
        <v>19</v>
      </c>
      <c r="L142" s="45"/>
      <c r="M142" s="234" t="s">
        <v>19</v>
      </c>
      <c r="N142" s="235" t="s">
        <v>47</v>
      </c>
      <c r="O142" s="85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244</v>
      </c>
      <c r="AT142" s="238" t="s">
        <v>152</v>
      </c>
      <c r="AU142" s="238" t="s">
        <v>88</v>
      </c>
      <c r="AY142" s="18" t="s">
        <v>149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88</v>
      </c>
      <c r="BK142" s="239">
        <f>ROUND(I142*H142,2)</f>
        <v>0</v>
      </c>
      <c r="BL142" s="18" t="s">
        <v>244</v>
      </c>
      <c r="BM142" s="238" t="s">
        <v>1101</v>
      </c>
    </row>
    <row r="143" s="2" customFormat="1" ht="16.5" customHeight="1">
      <c r="A143" s="39"/>
      <c r="B143" s="40"/>
      <c r="C143" s="227" t="s">
        <v>431</v>
      </c>
      <c r="D143" s="227" t="s">
        <v>152</v>
      </c>
      <c r="E143" s="228" t="s">
        <v>1102</v>
      </c>
      <c r="F143" s="229" t="s">
        <v>1103</v>
      </c>
      <c r="G143" s="230" t="s">
        <v>988</v>
      </c>
      <c r="H143" s="231">
        <v>5</v>
      </c>
      <c r="I143" s="232"/>
      <c r="J143" s="233">
        <f>ROUND(I143*H143,2)</f>
        <v>0</v>
      </c>
      <c r="K143" s="229" t="s">
        <v>19</v>
      </c>
      <c r="L143" s="45"/>
      <c r="M143" s="234" t="s">
        <v>19</v>
      </c>
      <c r="N143" s="235" t="s">
        <v>47</v>
      </c>
      <c r="O143" s="85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244</v>
      </c>
      <c r="AT143" s="238" t="s">
        <v>152</v>
      </c>
      <c r="AU143" s="238" t="s">
        <v>88</v>
      </c>
      <c r="AY143" s="18" t="s">
        <v>149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88</v>
      </c>
      <c r="BK143" s="239">
        <f>ROUND(I143*H143,2)</f>
        <v>0</v>
      </c>
      <c r="BL143" s="18" t="s">
        <v>244</v>
      </c>
      <c r="BM143" s="238" t="s">
        <v>1104</v>
      </c>
    </row>
    <row r="144" s="2" customFormat="1" ht="16.5" customHeight="1">
      <c r="A144" s="39"/>
      <c r="B144" s="40"/>
      <c r="C144" s="227" t="s">
        <v>435</v>
      </c>
      <c r="D144" s="227" t="s">
        <v>152</v>
      </c>
      <c r="E144" s="228" t="s">
        <v>1105</v>
      </c>
      <c r="F144" s="229" t="s">
        <v>1106</v>
      </c>
      <c r="G144" s="230" t="s">
        <v>988</v>
      </c>
      <c r="H144" s="231">
        <v>2</v>
      </c>
      <c r="I144" s="232"/>
      <c r="J144" s="233">
        <f>ROUND(I144*H144,2)</f>
        <v>0</v>
      </c>
      <c r="K144" s="229" t="s">
        <v>19</v>
      </c>
      <c r="L144" s="45"/>
      <c r="M144" s="234" t="s">
        <v>19</v>
      </c>
      <c r="N144" s="235" t="s">
        <v>47</v>
      </c>
      <c r="O144" s="85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244</v>
      </c>
      <c r="AT144" s="238" t="s">
        <v>152</v>
      </c>
      <c r="AU144" s="238" t="s">
        <v>88</v>
      </c>
      <c r="AY144" s="18" t="s">
        <v>149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88</v>
      </c>
      <c r="BK144" s="239">
        <f>ROUND(I144*H144,2)</f>
        <v>0</v>
      </c>
      <c r="BL144" s="18" t="s">
        <v>244</v>
      </c>
      <c r="BM144" s="238" t="s">
        <v>1107</v>
      </c>
    </row>
    <row r="145" s="2" customFormat="1" ht="16.5" customHeight="1">
      <c r="A145" s="39"/>
      <c r="B145" s="40"/>
      <c r="C145" s="227" t="s">
        <v>439</v>
      </c>
      <c r="D145" s="227" t="s">
        <v>152</v>
      </c>
      <c r="E145" s="228" t="s">
        <v>1108</v>
      </c>
      <c r="F145" s="229" t="s">
        <v>1109</v>
      </c>
      <c r="G145" s="230" t="s">
        <v>988</v>
      </c>
      <c r="H145" s="231">
        <v>1</v>
      </c>
      <c r="I145" s="232"/>
      <c r="J145" s="233">
        <f>ROUND(I145*H145,2)</f>
        <v>0</v>
      </c>
      <c r="K145" s="229" t="s">
        <v>19</v>
      </c>
      <c r="L145" s="45"/>
      <c r="M145" s="234" t="s">
        <v>19</v>
      </c>
      <c r="N145" s="235" t="s">
        <v>47</v>
      </c>
      <c r="O145" s="85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244</v>
      </c>
      <c r="AT145" s="238" t="s">
        <v>152</v>
      </c>
      <c r="AU145" s="238" t="s">
        <v>88</v>
      </c>
      <c r="AY145" s="18" t="s">
        <v>149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88</v>
      </c>
      <c r="BK145" s="239">
        <f>ROUND(I145*H145,2)</f>
        <v>0</v>
      </c>
      <c r="BL145" s="18" t="s">
        <v>244</v>
      </c>
      <c r="BM145" s="238" t="s">
        <v>1110</v>
      </c>
    </row>
    <row r="146" s="2" customFormat="1" ht="16.5" customHeight="1">
      <c r="A146" s="39"/>
      <c r="B146" s="40"/>
      <c r="C146" s="227" t="s">
        <v>443</v>
      </c>
      <c r="D146" s="227" t="s">
        <v>152</v>
      </c>
      <c r="E146" s="228" t="s">
        <v>1111</v>
      </c>
      <c r="F146" s="229" t="s">
        <v>1112</v>
      </c>
      <c r="G146" s="230" t="s">
        <v>988</v>
      </c>
      <c r="H146" s="231">
        <v>1</v>
      </c>
      <c r="I146" s="232"/>
      <c r="J146" s="233">
        <f>ROUND(I146*H146,2)</f>
        <v>0</v>
      </c>
      <c r="K146" s="229" t="s">
        <v>19</v>
      </c>
      <c r="L146" s="45"/>
      <c r="M146" s="234" t="s">
        <v>19</v>
      </c>
      <c r="N146" s="235" t="s">
        <v>47</v>
      </c>
      <c r="O146" s="85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244</v>
      </c>
      <c r="AT146" s="238" t="s">
        <v>152</v>
      </c>
      <c r="AU146" s="238" t="s">
        <v>88</v>
      </c>
      <c r="AY146" s="18" t="s">
        <v>149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88</v>
      </c>
      <c r="BK146" s="239">
        <f>ROUND(I146*H146,2)</f>
        <v>0</v>
      </c>
      <c r="BL146" s="18" t="s">
        <v>244</v>
      </c>
      <c r="BM146" s="238" t="s">
        <v>1113</v>
      </c>
    </row>
    <row r="147" s="2" customFormat="1" ht="24" customHeight="1">
      <c r="A147" s="39"/>
      <c r="B147" s="40"/>
      <c r="C147" s="227" t="s">
        <v>447</v>
      </c>
      <c r="D147" s="227" t="s">
        <v>152</v>
      </c>
      <c r="E147" s="228" t="s">
        <v>1114</v>
      </c>
      <c r="F147" s="229" t="s">
        <v>1115</v>
      </c>
      <c r="G147" s="230" t="s">
        <v>988</v>
      </c>
      <c r="H147" s="231">
        <v>1</v>
      </c>
      <c r="I147" s="232"/>
      <c r="J147" s="233">
        <f>ROUND(I147*H147,2)</f>
        <v>0</v>
      </c>
      <c r="K147" s="229" t="s">
        <v>19</v>
      </c>
      <c r="L147" s="45"/>
      <c r="M147" s="234" t="s">
        <v>19</v>
      </c>
      <c r="N147" s="235" t="s">
        <v>47</v>
      </c>
      <c r="O147" s="85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244</v>
      </c>
      <c r="AT147" s="238" t="s">
        <v>152</v>
      </c>
      <c r="AU147" s="238" t="s">
        <v>88</v>
      </c>
      <c r="AY147" s="18" t="s">
        <v>149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88</v>
      </c>
      <c r="BK147" s="239">
        <f>ROUND(I147*H147,2)</f>
        <v>0</v>
      </c>
      <c r="BL147" s="18" t="s">
        <v>244</v>
      </c>
      <c r="BM147" s="238" t="s">
        <v>1116</v>
      </c>
    </row>
    <row r="148" s="2" customFormat="1" ht="16.5" customHeight="1">
      <c r="A148" s="39"/>
      <c r="B148" s="40"/>
      <c r="C148" s="227" t="s">
        <v>451</v>
      </c>
      <c r="D148" s="227" t="s">
        <v>152</v>
      </c>
      <c r="E148" s="228" t="s">
        <v>1117</v>
      </c>
      <c r="F148" s="229" t="s">
        <v>1118</v>
      </c>
      <c r="G148" s="230" t="s">
        <v>988</v>
      </c>
      <c r="H148" s="231">
        <v>3</v>
      </c>
      <c r="I148" s="232"/>
      <c r="J148" s="233">
        <f>ROUND(I148*H148,2)</f>
        <v>0</v>
      </c>
      <c r="K148" s="229" t="s">
        <v>19</v>
      </c>
      <c r="L148" s="45"/>
      <c r="M148" s="234" t="s">
        <v>19</v>
      </c>
      <c r="N148" s="235" t="s">
        <v>47</v>
      </c>
      <c r="O148" s="85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244</v>
      </c>
      <c r="AT148" s="238" t="s">
        <v>152</v>
      </c>
      <c r="AU148" s="238" t="s">
        <v>88</v>
      </c>
      <c r="AY148" s="18" t="s">
        <v>149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88</v>
      </c>
      <c r="BK148" s="239">
        <f>ROUND(I148*H148,2)</f>
        <v>0</v>
      </c>
      <c r="BL148" s="18" t="s">
        <v>244</v>
      </c>
      <c r="BM148" s="238" t="s">
        <v>1119</v>
      </c>
    </row>
    <row r="149" s="2" customFormat="1" ht="16.5" customHeight="1">
      <c r="A149" s="39"/>
      <c r="B149" s="40"/>
      <c r="C149" s="227" t="s">
        <v>457</v>
      </c>
      <c r="D149" s="227" t="s">
        <v>152</v>
      </c>
      <c r="E149" s="228" t="s">
        <v>1120</v>
      </c>
      <c r="F149" s="229" t="s">
        <v>1121</v>
      </c>
      <c r="G149" s="230" t="s">
        <v>988</v>
      </c>
      <c r="H149" s="231">
        <v>1</v>
      </c>
      <c r="I149" s="232"/>
      <c r="J149" s="233">
        <f>ROUND(I149*H149,2)</f>
        <v>0</v>
      </c>
      <c r="K149" s="229" t="s">
        <v>19</v>
      </c>
      <c r="L149" s="45"/>
      <c r="M149" s="234" t="s">
        <v>19</v>
      </c>
      <c r="N149" s="235" t="s">
        <v>47</v>
      </c>
      <c r="O149" s="85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244</v>
      </c>
      <c r="AT149" s="238" t="s">
        <v>152</v>
      </c>
      <c r="AU149" s="238" t="s">
        <v>88</v>
      </c>
      <c r="AY149" s="18" t="s">
        <v>149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88</v>
      </c>
      <c r="BK149" s="239">
        <f>ROUND(I149*H149,2)</f>
        <v>0</v>
      </c>
      <c r="BL149" s="18" t="s">
        <v>244</v>
      </c>
      <c r="BM149" s="238" t="s">
        <v>1122</v>
      </c>
    </row>
    <row r="150" s="2" customFormat="1" ht="16.5" customHeight="1">
      <c r="A150" s="39"/>
      <c r="B150" s="40"/>
      <c r="C150" s="227" t="s">
        <v>465</v>
      </c>
      <c r="D150" s="227" t="s">
        <v>152</v>
      </c>
      <c r="E150" s="228" t="s">
        <v>1123</v>
      </c>
      <c r="F150" s="229" t="s">
        <v>1124</v>
      </c>
      <c r="G150" s="230" t="s">
        <v>988</v>
      </c>
      <c r="H150" s="231">
        <v>14</v>
      </c>
      <c r="I150" s="232"/>
      <c r="J150" s="233">
        <f>ROUND(I150*H150,2)</f>
        <v>0</v>
      </c>
      <c r="K150" s="229" t="s">
        <v>19</v>
      </c>
      <c r="L150" s="45"/>
      <c r="M150" s="234" t="s">
        <v>19</v>
      </c>
      <c r="N150" s="235" t="s">
        <v>47</v>
      </c>
      <c r="O150" s="85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244</v>
      </c>
      <c r="AT150" s="238" t="s">
        <v>152</v>
      </c>
      <c r="AU150" s="238" t="s">
        <v>88</v>
      </c>
      <c r="AY150" s="18" t="s">
        <v>149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88</v>
      </c>
      <c r="BK150" s="239">
        <f>ROUND(I150*H150,2)</f>
        <v>0</v>
      </c>
      <c r="BL150" s="18" t="s">
        <v>244</v>
      </c>
      <c r="BM150" s="238" t="s">
        <v>1125</v>
      </c>
    </row>
    <row r="151" s="2" customFormat="1" ht="16.5" customHeight="1">
      <c r="A151" s="39"/>
      <c r="B151" s="40"/>
      <c r="C151" s="227" t="s">
        <v>470</v>
      </c>
      <c r="D151" s="227" t="s">
        <v>152</v>
      </c>
      <c r="E151" s="228" t="s">
        <v>1126</v>
      </c>
      <c r="F151" s="229" t="s">
        <v>1127</v>
      </c>
      <c r="G151" s="230" t="s">
        <v>988</v>
      </c>
      <c r="H151" s="231">
        <v>3</v>
      </c>
      <c r="I151" s="232"/>
      <c r="J151" s="233">
        <f>ROUND(I151*H151,2)</f>
        <v>0</v>
      </c>
      <c r="K151" s="229" t="s">
        <v>19</v>
      </c>
      <c r="L151" s="45"/>
      <c r="M151" s="234" t="s">
        <v>19</v>
      </c>
      <c r="N151" s="235" t="s">
        <v>47</v>
      </c>
      <c r="O151" s="85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244</v>
      </c>
      <c r="AT151" s="238" t="s">
        <v>152</v>
      </c>
      <c r="AU151" s="238" t="s">
        <v>88</v>
      </c>
      <c r="AY151" s="18" t="s">
        <v>149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88</v>
      </c>
      <c r="BK151" s="239">
        <f>ROUND(I151*H151,2)</f>
        <v>0</v>
      </c>
      <c r="BL151" s="18" t="s">
        <v>244</v>
      </c>
      <c r="BM151" s="238" t="s">
        <v>1128</v>
      </c>
    </row>
    <row r="152" s="2" customFormat="1" ht="24" customHeight="1">
      <c r="A152" s="39"/>
      <c r="B152" s="40"/>
      <c r="C152" s="227" t="s">
        <v>475</v>
      </c>
      <c r="D152" s="227" t="s">
        <v>152</v>
      </c>
      <c r="E152" s="228" t="s">
        <v>1129</v>
      </c>
      <c r="F152" s="229" t="s">
        <v>1130</v>
      </c>
      <c r="G152" s="230" t="s">
        <v>988</v>
      </c>
      <c r="H152" s="231">
        <v>1</v>
      </c>
      <c r="I152" s="232"/>
      <c r="J152" s="233">
        <f>ROUND(I152*H152,2)</f>
        <v>0</v>
      </c>
      <c r="K152" s="229" t="s">
        <v>19</v>
      </c>
      <c r="L152" s="45"/>
      <c r="M152" s="234" t="s">
        <v>19</v>
      </c>
      <c r="N152" s="235" t="s">
        <v>47</v>
      </c>
      <c r="O152" s="85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244</v>
      </c>
      <c r="AT152" s="238" t="s">
        <v>152</v>
      </c>
      <c r="AU152" s="238" t="s">
        <v>88</v>
      </c>
      <c r="AY152" s="18" t="s">
        <v>149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88</v>
      </c>
      <c r="BK152" s="239">
        <f>ROUND(I152*H152,2)</f>
        <v>0</v>
      </c>
      <c r="BL152" s="18" t="s">
        <v>244</v>
      </c>
      <c r="BM152" s="238" t="s">
        <v>1131</v>
      </c>
    </row>
    <row r="153" s="2" customFormat="1" ht="16.5" customHeight="1">
      <c r="A153" s="39"/>
      <c r="B153" s="40"/>
      <c r="C153" s="227" t="s">
        <v>489</v>
      </c>
      <c r="D153" s="227" t="s">
        <v>152</v>
      </c>
      <c r="E153" s="228" t="s">
        <v>1132</v>
      </c>
      <c r="F153" s="229" t="s">
        <v>1133</v>
      </c>
      <c r="G153" s="230" t="s">
        <v>988</v>
      </c>
      <c r="H153" s="231">
        <v>1</v>
      </c>
      <c r="I153" s="232"/>
      <c r="J153" s="233">
        <f>ROUND(I153*H153,2)</f>
        <v>0</v>
      </c>
      <c r="K153" s="229" t="s">
        <v>19</v>
      </c>
      <c r="L153" s="45"/>
      <c r="M153" s="234" t="s">
        <v>19</v>
      </c>
      <c r="N153" s="235" t="s">
        <v>47</v>
      </c>
      <c r="O153" s="85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244</v>
      </c>
      <c r="AT153" s="238" t="s">
        <v>152</v>
      </c>
      <c r="AU153" s="238" t="s">
        <v>88</v>
      </c>
      <c r="AY153" s="18" t="s">
        <v>149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88</v>
      </c>
      <c r="BK153" s="239">
        <f>ROUND(I153*H153,2)</f>
        <v>0</v>
      </c>
      <c r="BL153" s="18" t="s">
        <v>244</v>
      </c>
      <c r="BM153" s="238" t="s">
        <v>1134</v>
      </c>
    </row>
    <row r="154" s="2" customFormat="1" ht="16.5" customHeight="1">
      <c r="A154" s="39"/>
      <c r="B154" s="40"/>
      <c r="C154" s="227" t="s">
        <v>492</v>
      </c>
      <c r="D154" s="227" t="s">
        <v>152</v>
      </c>
      <c r="E154" s="228" t="s">
        <v>1135</v>
      </c>
      <c r="F154" s="229" t="s">
        <v>1136</v>
      </c>
      <c r="G154" s="230" t="s">
        <v>988</v>
      </c>
      <c r="H154" s="231">
        <v>1</v>
      </c>
      <c r="I154" s="232"/>
      <c r="J154" s="233">
        <f>ROUND(I154*H154,2)</f>
        <v>0</v>
      </c>
      <c r="K154" s="229" t="s">
        <v>19</v>
      </c>
      <c r="L154" s="45"/>
      <c r="M154" s="234" t="s">
        <v>19</v>
      </c>
      <c r="N154" s="235" t="s">
        <v>47</v>
      </c>
      <c r="O154" s="85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244</v>
      </c>
      <c r="AT154" s="238" t="s">
        <v>152</v>
      </c>
      <c r="AU154" s="238" t="s">
        <v>88</v>
      </c>
      <c r="AY154" s="18" t="s">
        <v>149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88</v>
      </c>
      <c r="BK154" s="239">
        <f>ROUND(I154*H154,2)</f>
        <v>0</v>
      </c>
      <c r="BL154" s="18" t="s">
        <v>244</v>
      </c>
      <c r="BM154" s="238" t="s">
        <v>1137</v>
      </c>
    </row>
    <row r="155" s="2" customFormat="1" ht="16.5" customHeight="1">
      <c r="A155" s="39"/>
      <c r="B155" s="40"/>
      <c r="C155" s="227" t="s">
        <v>496</v>
      </c>
      <c r="D155" s="227" t="s">
        <v>152</v>
      </c>
      <c r="E155" s="228" t="s">
        <v>1138</v>
      </c>
      <c r="F155" s="229" t="s">
        <v>1139</v>
      </c>
      <c r="G155" s="230" t="s">
        <v>988</v>
      </c>
      <c r="H155" s="231">
        <v>1</v>
      </c>
      <c r="I155" s="232"/>
      <c r="J155" s="233">
        <f>ROUND(I155*H155,2)</f>
        <v>0</v>
      </c>
      <c r="K155" s="229" t="s">
        <v>19</v>
      </c>
      <c r="L155" s="45"/>
      <c r="M155" s="234" t="s">
        <v>19</v>
      </c>
      <c r="N155" s="235" t="s">
        <v>47</v>
      </c>
      <c r="O155" s="85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244</v>
      </c>
      <c r="AT155" s="238" t="s">
        <v>152</v>
      </c>
      <c r="AU155" s="238" t="s">
        <v>88</v>
      </c>
      <c r="AY155" s="18" t="s">
        <v>149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88</v>
      </c>
      <c r="BK155" s="239">
        <f>ROUND(I155*H155,2)</f>
        <v>0</v>
      </c>
      <c r="BL155" s="18" t="s">
        <v>244</v>
      </c>
      <c r="BM155" s="238" t="s">
        <v>1140</v>
      </c>
    </row>
    <row r="156" s="2" customFormat="1" ht="16.5" customHeight="1">
      <c r="A156" s="39"/>
      <c r="B156" s="40"/>
      <c r="C156" s="227" t="s">
        <v>501</v>
      </c>
      <c r="D156" s="227" t="s">
        <v>152</v>
      </c>
      <c r="E156" s="228" t="s">
        <v>1141</v>
      </c>
      <c r="F156" s="229" t="s">
        <v>1142</v>
      </c>
      <c r="G156" s="230" t="s">
        <v>988</v>
      </c>
      <c r="H156" s="231">
        <v>1</v>
      </c>
      <c r="I156" s="232"/>
      <c r="J156" s="233">
        <f>ROUND(I156*H156,2)</f>
        <v>0</v>
      </c>
      <c r="K156" s="229" t="s">
        <v>19</v>
      </c>
      <c r="L156" s="45"/>
      <c r="M156" s="234" t="s">
        <v>19</v>
      </c>
      <c r="N156" s="235" t="s">
        <v>47</v>
      </c>
      <c r="O156" s="85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244</v>
      </c>
      <c r="AT156" s="238" t="s">
        <v>152</v>
      </c>
      <c r="AU156" s="238" t="s">
        <v>88</v>
      </c>
      <c r="AY156" s="18" t="s">
        <v>149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88</v>
      </c>
      <c r="BK156" s="239">
        <f>ROUND(I156*H156,2)</f>
        <v>0</v>
      </c>
      <c r="BL156" s="18" t="s">
        <v>244</v>
      </c>
      <c r="BM156" s="238" t="s">
        <v>1143</v>
      </c>
    </row>
    <row r="157" s="2" customFormat="1" ht="16.5" customHeight="1">
      <c r="A157" s="39"/>
      <c r="B157" s="40"/>
      <c r="C157" s="227" t="s">
        <v>505</v>
      </c>
      <c r="D157" s="227" t="s">
        <v>152</v>
      </c>
      <c r="E157" s="228" t="s">
        <v>1144</v>
      </c>
      <c r="F157" s="229" t="s">
        <v>1145</v>
      </c>
      <c r="G157" s="230" t="s">
        <v>988</v>
      </c>
      <c r="H157" s="231">
        <v>1</v>
      </c>
      <c r="I157" s="232"/>
      <c r="J157" s="233">
        <f>ROUND(I157*H157,2)</f>
        <v>0</v>
      </c>
      <c r="K157" s="229" t="s">
        <v>19</v>
      </c>
      <c r="L157" s="45"/>
      <c r="M157" s="234" t="s">
        <v>19</v>
      </c>
      <c r="N157" s="235" t="s">
        <v>47</v>
      </c>
      <c r="O157" s="85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244</v>
      </c>
      <c r="AT157" s="238" t="s">
        <v>152</v>
      </c>
      <c r="AU157" s="238" t="s">
        <v>88</v>
      </c>
      <c r="AY157" s="18" t="s">
        <v>149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88</v>
      </c>
      <c r="BK157" s="239">
        <f>ROUND(I157*H157,2)</f>
        <v>0</v>
      </c>
      <c r="BL157" s="18" t="s">
        <v>244</v>
      </c>
      <c r="BM157" s="238" t="s">
        <v>1146</v>
      </c>
    </row>
    <row r="158" s="2" customFormat="1" ht="16.5" customHeight="1">
      <c r="A158" s="39"/>
      <c r="B158" s="40"/>
      <c r="C158" s="227" t="s">
        <v>508</v>
      </c>
      <c r="D158" s="227" t="s">
        <v>152</v>
      </c>
      <c r="E158" s="228" t="s">
        <v>1147</v>
      </c>
      <c r="F158" s="229" t="s">
        <v>1148</v>
      </c>
      <c r="G158" s="230" t="s">
        <v>988</v>
      </c>
      <c r="H158" s="231">
        <v>1</v>
      </c>
      <c r="I158" s="232"/>
      <c r="J158" s="233">
        <f>ROUND(I158*H158,2)</f>
        <v>0</v>
      </c>
      <c r="K158" s="229" t="s">
        <v>19</v>
      </c>
      <c r="L158" s="45"/>
      <c r="M158" s="234" t="s">
        <v>19</v>
      </c>
      <c r="N158" s="235" t="s">
        <v>47</v>
      </c>
      <c r="O158" s="85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244</v>
      </c>
      <c r="AT158" s="238" t="s">
        <v>152</v>
      </c>
      <c r="AU158" s="238" t="s">
        <v>88</v>
      </c>
      <c r="AY158" s="18" t="s">
        <v>149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88</v>
      </c>
      <c r="BK158" s="239">
        <f>ROUND(I158*H158,2)</f>
        <v>0</v>
      </c>
      <c r="BL158" s="18" t="s">
        <v>244</v>
      </c>
      <c r="BM158" s="238" t="s">
        <v>1149</v>
      </c>
    </row>
    <row r="159" s="2" customFormat="1" ht="16.5" customHeight="1">
      <c r="A159" s="39"/>
      <c r="B159" s="40"/>
      <c r="C159" s="227" t="s">
        <v>514</v>
      </c>
      <c r="D159" s="227" t="s">
        <v>152</v>
      </c>
      <c r="E159" s="228" t="s">
        <v>1150</v>
      </c>
      <c r="F159" s="229" t="s">
        <v>1151</v>
      </c>
      <c r="G159" s="230" t="s">
        <v>1152</v>
      </c>
      <c r="H159" s="231">
        <v>0.20000000000000001</v>
      </c>
      <c r="I159" s="232"/>
      <c r="J159" s="233">
        <f>ROUND(I159*H159,2)</f>
        <v>0</v>
      </c>
      <c r="K159" s="229" t="s">
        <v>19</v>
      </c>
      <c r="L159" s="45"/>
      <c r="M159" s="234" t="s">
        <v>19</v>
      </c>
      <c r="N159" s="235" t="s">
        <v>47</v>
      </c>
      <c r="O159" s="85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244</v>
      </c>
      <c r="AT159" s="238" t="s">
        <v>152</v>
      </c>
      <c r="AU159" s="238" t="s">
        <v>88</v>
      </c>
      <c r="AY159" s="18" t="s">
        <v>149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88</v>
      </c>
      <c r="BK159" s="239">
        <f>ROUND(I159*H159,2)</f>
        <v>0</v>
      </c>
      <c r="BL159" s="18" t="s">
        <v>244</v>
      </c>
      <c r="BM159" s="238" t="s">
        <v>1153</v>
      </c>
    </row>
    <row r="160" s="2" customFormat="1" ht="16.5" customHeight="1">
      <c r="A160" s="39"/>
      <c r="B160" s="40"/>
      <c r="C160" s="227" t="s">
        <v>519</v>
      </c>
      <c r="D160" s="227" t="s">
        <v>152</v>
      </c>
      <c r="E160" s="228" t="s">
        <v>1154</v>
      </c>
      <c r="F160" s="229" t="s">
        <v>1155</v>
      </c>
      <c r="G160" s="230" t="s">
        <v>988</v>
      </c>
      <c r="H160" s="231">
        <v>15</v>
      </c>
      <c r="I160" s="232"/>
      <c r="J160" s="233">
        <f>ROUND(I160*H160,2)</f>
        <v>0</v>
      </c>
      <c r="K160" s="229" t="s">
        <v>19</v>
      </c>
      <c r="L160" s="45"/>
      <c r="M160" s="234" t="s">
        <v>19</v>
      </c>
      <c r="N160" s="235" t="s">
        <v>47</v>
      </c>
      <c r="O160" s="85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244</v>
      </c>
      <c r="AT160" s="238" t="s">
        <v>152</v>
      </c>
      <c r="AU160" s="238" t="s">
        <v>88</v>
      </c>
      <c r="AY160" s="18" t="s">
        <v>149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88</v>
      </c>
      <c r="BK160" s="239">
        <f>ROUND(I160*H160,2)</f>
        <v>0</v>
      </c>
      <c r="BL160" s="18" t="s">
        <v>244</v>
      </c>
      <c r="BM160" s="238" t="s">
        <v>1156</v>
      </c>
    </row>
    <row r="161" s="2" customFormat="1" ht="16.5" customHeight="1">
      <c r="A161" s="39"/>
      <c r="B161" s="40"/>
      <c r="C161" s="227" t="s">
        <v>524</v>
      </c>
      <c r="D161" s="227" t="s">
        <v>152</v>
      </c>
      <c r="E161" s="228" t="s">
        <v>1157</v>
      </c>
      <c r="F161" s="229" t="s">
        <v>1158</v>
      </c>
      <c r="G161" s="230" t="s">
        <v>1159</v>
      </c>
      <c r="H161" s="231">
        <v>1</v>
      </c>
      <c r="I161" s="232"/>
      <c r="J161" s="233">
        <f>ROUND(I161*H161,2)</f>
        <v>0</v>
      </c>
      <c r="K161" s="229" t="s">
        <v>19</v>
      </c>
      <c r="L161" s="45"/>
      <c r="M161" s="234" t="s">
        <v>19</v>
      </c>
      <c r="N161" s="235" t="s">
        <v>47</v>
      </c>
      <c r="O161" s="85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244</v>
      </c>
      <c r="AT161" s="238" t="s">
        <v>152</v>
      </c>
      <c r="AU161" s="238" t="s">
        <v>88</v>
      </c>
      <c r="AY161" s="18" t="s">
        <v>149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88</v>
      </c>
      <c r="BK161" s="239">
        <f>ROUND(I161*H161,2)</f>
        <v>0</v>
      </c>
      <c r="BL161" s="18" t="s">
        <v>244</v>
      </c>
      <c r="BM161" s="238" t="s">
        <v>1160</v>
      </c>
    </row>
    <row r="162" s="2" customFormat="1" ht="16.5" customHeight="1">
      <c r="A162" s="39"/>
      <c r="B162" s="40"/>
      <c r="C162" s="227" t="s">
        <v>538</v>
      </c>
      <c r="D162" s="227" t="s">
        <v>152</v>
      </c>
      <c r="E162" s="228" t="s">
        <v>1161</v>
      </c>
      <c r="F162" s="229" t="s">
        <v>1162</v>
      </c>
      <c r="G162" s="230" t="s">
        <v>196</v>
      </c>
      <c r="H162" s="231">
        <v>35</v>
      </c>
      <c r="I162" s="232"/>
      <c r="J162" s="233">
        <f>ROUND(I162*H162,2)</f>
        <v>0</v>
      </c>
      <c r="K162" s="229" t="s">
        <v>19</v>
      </c>
      <c r="L162" s="45"/>
      <c r="M162" s="234" t="s">
        <v>19</v>
      </c>
      <c r="N162" s="235" t="s">
        <v>47</v>
      </c>
      <c r="O162" s="85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244</v>
      </c>
      <c r="AT162" s="238" t="s">
        <v>152</v>
      </c>
      <c r="AU162" s="238" t="s">
        <v>88</v>
      </c>
      <c r="AY162" s="18" t="s">
        <v>149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88</v>
      </c>
      <c r="BK162" s="239">
        <f>ROUND(I162*H162,2)</f>
        <v>0</v>
      </c>
      <c r="BL162" s="18" t="s">
        <v>244</v>
      </c>
      <c r="BM162" s="238" t="s">
        <v>1163</v>
      </c>
    </row>
    <row r="163" s="2" customFormat="1" ht="16.5" customHeight="1">
      <c r="A163" s="39"/>
      <c r="B163" s="40"/>
      <c r="C163" s="227" t="s">
        <v>543</v>
      </c>
      <c r="D163" s="227" t="s">
        <v>152</v>
      </c>
      <c r="E163" s="228" t="s">
        <v>1164</v>
      </c>
      <c r="F163" s="229" t="s">
        <v>1165</v>
      </c>
      <c r="G163" s="230" t="s">
        <v>196</v>
      </c>
      <c r="H163" s="231">
        <v>55</v>
      </c>
      <c r="I163" s="232"/>
      <c r="J163" s="233">
        <f>ROUND(I163*H163,2)</f>
        <v>0</v>
      </c>
      <c r="K163" s="229" t="s">
        <v>19</v>
      </c>
      <c r="L163" s="45"/>
      <c r="M163" s="234" t="s">
        <v>19</v>
      </c>
      <c r="N163" s="235" t="s">
        <v>47</v>
      </c>
      <c r="O163" s="85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244</v>
      </c>
      <c r="AT163" s="238" t="s">
        <v>152</v>
      </c>
      <c r="AU163" s="238" t="s">
        <v>88</v>
      </c>
      <c r="AY163" s="18" t="s">
        <v>149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88</v>
      </c>
      <c r="BK163" s="239">
        <f>ROUND(I163*H163,2)</f>
        <v>0</v>
      </c>
      <c r="BL163" s="18" t="s">
        <v>244</v>
      </c>
      <c r="BM163" s="238" t="s">
        <v>1166</v>
      </c>
    </row>
    <row r="164" s="2" customFormat="1" ht="16.5" customHeight="1">
      <c r="A164" s="39"/>
      <c r="B164" s="40"/>
      <c r="C164" s="227" t="s">
        <v>549</v>
      </c>
      <c r="D164" s="227" t="s">
        <v>152</v>
      </c>
      <c r="E164" s="228" t="s">
        <v>1167</v>
      </c>
      <c r="F164" s="229" t="s">
        <v>1168</v>
      </c>
      <c r="G164" s="230" t="s">
        <v>988</v>
      </c>
      <c r="H164" s="231">
        <v>5</v>
      </c>
      <c r="I164" s="232"/>
      <c r="J164" s="233">
        <f>ROUND(I164*H164,2)</f>
        <v>0</v>
      </c>
      <c r="K164" s="229" t="s">
        <v>19</v>
      </c>
      <c r="L164" s="45"/>
      <c r="M164" s="234" t="s">
        <v>19</v>
      </c>
      <c r="N164" s="235" t="s">
        <v>47</v>
      </c>
      <c r="O164" s="85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244</v>
      </c>
      <c r="AT164" s="238" t="s">
        <v>152</v>
      </c>
      <c r="AU164" s="238" t="s">
        <v>88</v>
      </c>
      <c r="AY164" s="18" t="s">
        <v>149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88</v>
      </c>
      <c r="BK164" s="239">
        <f>ROUND(I164*H164,2)</f>
        <v>0</v>
      </c>
      <c r="BL164" s="18" t="s">
        <v>244</v>
      </c>
      <c r="BM164" s="238" t="s">
        <v>1169</v>
      </c>
    </row>
    <row r="165" s="2" customFormat="1" ht="16.5" customHeight="1">
      <c r="A165" s="39"/>
      <c r="B165" s="40"/>
      <c r="C165" s="227" t="s">
        <v>554</v>
      </c>
      <c r="D165" s="227" t="s">
        <v>152</v>
      </c>
      <c r="E165" s="228" t="s">
        <v>1170</v>
      </c>
      <c r="F165" s="229" t="s">
        <v>1171</v>
      </c>
      <c r="G165" s="230" t="s">
        <v>988</v>
      </c>
      <c r="H165" s="231">
        <v>5</v>
      </c>
      <c r="I165" s="232"/>
      <c r="J165" s="233">
        <f>ROUND(I165*H165,2)</f>
        <v>0</v>
      </c>
      <c r="K165" s="229" t="s">
        <v>19</v>
      </c>
      <c r="L165" s="45"/>
      <c r="M165" s="234" t="s">
        <v>19</v>
      </c>
      <c r="N165" s="235" t="s">
        <v>47</v>
      </c>
      <c r="O165" s="85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244</v>
      </c>
      <c r="AT165" s="238" t="s">
        <v>152</v>
      </c>
      <c r="AU165" s="238" t="s">
        <v>88</v>
      </c>
      <c r="AY165" s="18" t="s">
        <v>149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88</v>
      </c>
      <c r="BK165" s="239">
        <f>ROUND(I165*H165,2)</f>
        <v>0</v>
      </c>
      <c r="BL165" s="18" t="s">
        <v>244</v>
      </c>
      <c r="BM165" s="238" t="s">
        <v>1172</v>
      </c>
    </row>
    <row r="166" s="2" customFormat="1" ht="16.5" customHeight="1">
      <c r="A166" s="39"/>
      <c r="B166" s="40"/>
      <c r="C166" s="227" t="s">
        <v>558</v>
      </c>
      <c r="D166" s="227" t="s">
        <v>152</v>
      </c>
      <c r="E166" s="228" t="s">
        <v>1173</v>
      </c>
      <c r="F166" s="229" t="s">
        <v>1174</v>
      </c>
      <c r="G166" s="230" t="s">
        <v>988</v>
      </c>
      <c r="H166" s="231">
        <v>5</v>
      </c>
      <c r="I166" s="232"/>
      <c r="J166" s="233">
        <f>ROUND(I166*H166,2)</f>
        <v>0</v>
      </c>
      <c r="K166" s="229" t="s">
        <v>19</v>
      </c>
      <c r="L166" s="45"/>
      <c r="M166" s="234" t="s">
        <v>19</v>
      </c>
      <c r="N166" s="235" t="s">
        <v>47</v>
      </c>
      <c r="O166" s="85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244</v>
      </c>
      <c r="AT166" s="238" t="s">
        <v>152</v>
      </c>
      <c r="AU166" s="238" t="s">
        <v>88</v>
      </c>
      <c r="AY166" s="18" t="s">
        <v>149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88</v>
      </c>
      <c r="BK166" s="239">
        <f>ROUND(I166*H166,2)</f>
        <v>0</v>
      </c>
      <c r="BL166" s="18" t="s">
        <v>244</v>
      </c>
      <c r="BM166" s="238" t="s">
        <v>1175</v>
      </c>
    </row>
    <row r="167" s="2" customFormat="1" ht="16.5" customHeight="1">
      <c r="A167" s="39"/>
      <c r="B167" s="40"/>
      <c r="C167" s="227" t="s">
        <v>564</v>
      </c>
      <c r="D167" s="227" t="s">
        <v>152</v>
      </c>
      <c r="E167" s="228" t="s">
        <v>1176</v>
      </c>
      <c r="F167" s="229" t="s">
        <v>1177</v>
      </c>
      <c r="G167" s="230" t="s">
        <v>988</v>
      </c>
      <c r="H167" s="231">
        <v>5</v>
      </c>
      <c r="I167" s="232"/>
      <c r="J167" s="233">
        <f>ROUND(I167*H167,2)</f>
        <v>0</v>
      </c>
      <c r="K167" s="229" t="s">
        <v>19</v>
      </c>
      <c r="L167" s="45"/>
      <c r="M167" s="234" t="s">
        <v>19</v>
      </c>
      <c r="N167" s="235" t="s">
        <v>47</v>
      </c>
      <c r="O167" s="85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244</v>
      </c>
      <c r="AT167" s="238" t="s">
        <v>152</v>
      </c>
      <c r="AU167" s="238" t="s">
        <v>88</v>
      </c>
      <c r="AY167" s="18" t="s">
        <v>149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88</v>
      </c>
      <c r="BK167" s="239">
        <f>ROUND(I167*H167,2)</f>
        <v>0</v>
      </c>
      <c r="BL167" s="18" t="s">
        <v>244</v>
      </c>
      <c r="BM167" s="238" t="s">
        <v>1178</v>
      </c>
    </row>
    <row r="168" s="2" customFormat="1" ht="16.5" customHeight="1">
      <c r="A168" s="39"/>
      <c r="B168" s="40"/>
      <c r="C168" s="227" t="s">
        <v>570</v>
      </c>
      <c r="D168" s="227" t="s">
        <v>152</v>
      </c>
      <c r="E168" s="228" t="s">
        <v>1179</v>
      </c>
      <c r="F168" s="229" t="s">
        <v>1180</v>
      </c>
      <c r="G168" s="230" t="s">
        <v>988</v>
      </c>
      <c r="H168" s="231">
        <v>1</v>
      </c>
      <c r="I168" s="232"/>
      <c r="J168" s="233">
        <f>ROUND(I168*H168,2)</f>
        <v>0</v>
      </c>
      <c r="K168" s="229" t="s">
        <v>19</v>
      </c>
      <c r="L168" s="45"/>
      <c r="M168" s="234" t="s">
        <v>19</v>
      </c>
      <c r="N168" s="235" t="s">
        <v>47</v>
      </c>
      <c r="O168" s="85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244</v>
      </c>
      <c r="AT168" s="238" t="s">
        <v>152</v>
      </c>
      <c r="AU168" s="238" t="s">
        <v>88</v>
      </c>
      <c r="AY168" s="18" t="s">
        <v>149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88</v>
      </c>
      <c r="BK168" s="239">
        <f>ROUND(I168*H168,2)</f>
        <v>0</v>
      </c>
      <c r="BL168" s="18" t="s">
        <v>244</v>
      </c>
      <c r="BM168" s="238" t="s">
        <v>1181</v>
      </c>
    </row>
    <row r="169" s="12" customFormat="1" ht="22.8" customHeight="1">
      <c r="A169" s="12"/>
      <c r="B169" s="211"/>
      <c r="C169" s="212"/>
      <c r="D169" s="213" t="s">
        <v>74</v>
      </c>
      <c r="E169" s="225" t="s">
        <v>1182</v>
      </c>
      <c r="F169" s="225" t="s">
        <v>1183</v>
      </c>
      <c r="G169" s="212"/>
      <c r="H169" s="212"/>
      <c r="I169" s="215"/>
      <c r="J169" s="226">
        <f>BK169</f>
        <v>0</v>
      </c>
      <c r="K169" s="212"/>
      <c r="L169" s="217"/>
      <c r="M169" s="218"/>
      <c r="N169" s="219"/>
      <c r="O169" s="219"/>
      <c r="P169" s="220">
        <f>SUM(P170:P176)</f>
        <v>0</v>
      </c>
      <c r="Q169" s="219"/>
      <c r="R169" s="220">
        <f>SUM(R170:R176)</f>
        <v>0</v>
      </c>
      <c r="S169" s="219"/>
      <c r="T169" s="221">
        <f>SUM(T170:T176)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2" t="s">
        <v>82</v>
      </c>
      <c r="AT169" s="223" t="s">
        <v>74</v>
      </c>
      <c r="AU169" s="223" t="s">
        <v>82</v>
      </c>
      <c r="AY169" s="222" t="s">
        <v>149</v>
      </c>
      <c r="BK169" s="224">
        <f>SUM(BK170:BK176)</f>
        <v>0</v>
      </c>
    </row>
    <row r="170" s="2" customFormat="1" ht="16.5" customHeight="1">
      <c r="A170" s="39"/>
      <c r="B170" s="40"/>
      <c r="C170" s="227" t="s">
        <v>577</v>
      </c>
      <c r="D170" s="227" t="s">
        <v>152</v>
      </c>
      <c r="E170" s="228" t="s">
        <v>1184</v>
      </c>
      <c r="F170" s="229" t="s">
        <v>1185</v>
      </c>
      <c r="G170" s="230" t="s">
        <v>988</v>
      </c>
      <c r="H170" s="231">
        <v>12</v>
      </c>
      <c r="I170" s="232"/>
      <c r="J170" s="233">
        <f>ROUND(I170*H170,2)</f>
        <v>0</v>
      </c>
      <c r="K170" s="229" t="s">
        <v>19</v>
      </c>
      <c r="L170" s="45"/>
      <c r="M170" s="234" t="s">
        <v>19</v>
      </c>
      <c r="N170" s="235" t="s">
        <v>47</v>
      </c>
      <c r="O170" s="85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244</v>
      </c>
      <c r="AT170" s="238" t="s">
        <v>152</v>
      </c>
      <c r="AU170" s="238" t="s">
        <v>88</v>
      </c>
      <c r="AY170" s="18" t="s">
        <v>149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88</v>
      </c>
      <c r="BK170" s="239">
        <f>ROUND(I170*H170,2)</f>
        <v>0</v>
      </c>
      <c r="BL170" s="18" t="s">
        <v>244</v>
      </c>
      <c r="BM170" s="238" t="s">
        <v>1186</v>
      </c>
    </row>
    <row r="171" s="2" customFormat="1" ht="36" customHeight="1">
      <c r="A171" s="39"/>
      <c r="B171" s="40"/>
      <c r="C171" s="227" t="s">
        <v>583</v>
      </c>
      <c r="D171" s="227" t="s">
        <v>152</v>
      </c>
      <c r="E171" s="228" t="s">
        <v>1187</v>
      </c>
      <c r="F171" s="229" t="s">
        <v>1188</v>
      </c>
      <c r="G171" s="230" t="s">
        <v>988</v>
      </c>
      <c r="H171" s="231">
        <v>6</v>
      </c>
      <c r="I171" s="232"/>
      <c r="J171" s="233">
        <f>ROUND(I171*H171,2)</f>
        <v>0</v>
      </c>
      <c r="K171" s="229" t="s">
        <v>19</v>
      </c>
      <c r="L171" s="45"/>
      <c r="M171" s="234" t="s">
        <v>19</v>
      </c>
      <c r="N171" s="235" t="s">
        <v>47</v>
      </c>
      <c r="O171" s="85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244</v>
      </c>
      <c r="AT171" s="238" t="s">
        <v>152</v>
      </c>
      <c r="AU171" s="238" t="s">
        <v>88</v>
      </c>
      <c r="AY171" s="18" t="s">
        <v>149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88</v>
      </c>
      <c r="BK171" s="239">
        <f>ROUND(I171*H171,2)</f>
        <v>0</v>
      </c>
      <c r="BL171" s="18" t="s">
        <v>244</v>
      </c>
      <c r="BM171" s="238" t="s">
        <v>1189</v>
      </c>
    </row>
    <row r="172" s="2" customFormat="1" ht="24" customHeight="1">
      <c r="A172" s="39"/>
      <c r="B172" s="40"/>
      <c r="C172" s="227" t="s">
        <v>588</v>
      </c>
      <c r="D172" s="227" t="s">
        <v>152</v>
      </c>
      <c r="E172" s="228" t="s">
        <v>1190</v>
      </c>
      <c r="F172" s="229" t="s">
        <v>1191</v>
      </c>
      <c r="G172" s="230" t="s">
        <v>988</v>
      </c>
      <c r="H172" s="231">
        <v>6</v>
      </c>
      <c r="I172" s="232"/>
      <c r="J172" s="233">
        <f>ROUND(I172*H172,2)</f>
        <v>0</v>
      </c>
      <c r="K172" s="229" t="s">
        <v>19</v>
      </c>
      <c r="L172" s="45"/>
      <c r="M172" s="234" t="s">
        <v>19</v>
      </c>
      <c r="N172" s="235" t="s">
        <v>47</v>
      </c>
      <c r="O172" s="85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244</v>
      </c>
      <c r="AT172" s="238" t="s">
        <v>152</v>
      </c>
      <c r="AU172" s="238" t="s">
        <v>88</v>
      </c>
      <c r="AY172" s="18" t="s">
        <v>149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88</v>
      </c>
      <c r="BK172" s="239">
        <f>ROUND(I172*H172,2)</f>
        <v>0</v>
      </c>
      <c r="BL172" s="18" t="s">
        <v>244</v>
      </c>
      <c r="BM172" s="238" t="s">
        <v>1192</v>
      </c>
    </row>
    <row r="173" s="2" customFormat="1" ht="36" customHeight="1">
      <c r="A173" s="39"/>
      <c r="B173" s="40"/>
      <c r="C173" s="227" t="s">
        <v>595</v>
      </c>
      <c r="D173" s="227" t="s">
        <v>152</v>
      </c>
      <c r="E173" s="228" t="s">
        <v>1193</v>
      </c>
      <c r="F173" s="229" t="s">
        <v>1194</v>
      </c>
      <c r="G173" s="230" t="s">
        <v>988</v>
      </c>
      <c r="H173" s="231">
        <v>2</v>
      </c>
      <c r="I173" s="232"/>
      <c r="J173" s="233">
        <f>ROUND(I173*H173,2)</f>
        <v>0</v>
      </c>
      <c r="K173" s="229" t="s">
        <v>19</v>
      </c>
      <c r="L173" s="45"/>
      <c r="M173" s="234" t="s">
        <v>19</v>
      </c>
      <c r="N173" s="235" t="s">
        <v>47</v>
      </c>
      <c r="O173" s="85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244</v>
      </c>
      <c r="AT173" s="238" t="s">
        <v>152</v>
      </c>
      <c r="AU173" s="238" t="s">
        <v>88</v>
      </c>
      <c r="AY173" s="18" t="s">
        <v>149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88</v>
      </c>
      <c r="BK173" s="239">
        <f>ROUND(I173*H173,2)</f>
        <v>0</v>
      </c>
      <c r="BL173" s="18" t="s">
        <v>244</v>
      </c>
      <c r="BM173" s="238" t="s">
        <v>1195</v>
      </c>
    </row>
    <row r="174" s="2" customFormat="1" ht="24" customHeight="1">
      <c r="A174" s="39"/>
      <c r="B174" s="40"/>
      <c r="C174" s="227" t="s">
        <v>599</v>
      </c>
      <c r="D174" s="227" t="s">
        <v>152</v>
      </c>
      <c r="E174" s="228" t="s">
        <v>1196</v>
      </c>
      <c r="F174" s="229" t="s">
        <v>1197</v>
      </c>
      <c r="G174" s="230" t="s">
        <v>988</v>
      </c>
      <c r="H174" s="231">
        <v>1</v>
      </c>
      <c r="I174" s="232"/>
      <c r="J174" s="233">
        <f>ROUND(I174*H174,2)</f>
        <v>0</v>
      </c>
      <c r="K174" s="229" t="s">
        <v>19</v>
      </c>
      <c r="L174" s="45"/>
      <c r="M174" s="234" t="s">
        <v>19</v>
      </c>
      <c r="N174" s="235" t="s">
        <v>47</v>
      </c>
      <c r="O174" s="85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244</v>
      </c>
      <c r="AT174" s="238" t="s">
        <v>152</v>
      </c>
      <c r="AU174" s="238" t="s">
        <v>88</v>
      </c>
      <c r="AY174" s="18" t="s">
        <v>149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88</v>
      </c>
      <c r="BK174" s="239">
        <f>ROUND(I174*H174,2)</f>
        <v>0</v>
      </c>
      <c r="BL174" s="18" t="s">
        <v>244</v>
      </c>
      <c r="BM174" s="238" t="s">
        <v>1198</v>
      </c>
    </row>
    <row r="175" s="2" customFormat="1" ht="24" customHeight="1">
      <c r="A175" s="39"/>
      <c r="B175" s="40"/>
      <c r="C175" s="227" t="s">
        <v>604</v>
      </c>
      <c r="D175" s="227" t="s">
        <v>152</v>
      </c>
      <c r="E175" s="228" t="s">
        <v>1199</v>
      </c>
      <c r="F175" s="229" t="s">
        <v>1200</v>
      </c>
      <c r="G175" s="230" t="s">
        <v>988</v>
      </c>
      <c r="H175" s="231">
        <v>3</v>
      </c>
      <c r="I175" s="232"/>
      <c r="J175" s="233">
        <f>ROUND(I175*H175,2)</f>
        <v>0</v>
      </c>
      <c r="K175" s="229" t="s">
        <v>19</v>
      </c>
      <c r="L175" s="45"/>
      <c r="M175" s="234" t="s">
        <v>19</v>
      </c>
      <c r="N175" s="235" t="s">
        <v>47</v>
      </c>
      <c r="O175" s="85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244</v>
      </c>
      <c r="AT175" s="238" t="s">
        <v>152</v>
      </c>
      <c r="AU175" s="238" t="s">
        <v>88</v>
      </c>
      <c r="AY175" s="18" t="s">
        <v>149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88</v>
      </c>
      <c r="BK175" s="239">
        <f>ROUND(I175*H175,2)</f>
        <v>0</v>
      </c>
      <c r="BL175" s="18" t="s">
        <v>244</v>
      </c>
      <c r="BM175" s="238" t="s">
        <v>1201</v>
      </c>
    </row>
    <row r="176" s="2" customFormat="1" ht="24" customHeight="1">
      <c r="A176" s="39"/>
      <c r="B176" s="40"/>
      <c r="C176" s="227" t="s">
        <v>609</v>
      </c>
      <c r="D176" s="227" t="s">
        <v>152</v>
      </c>
      <c r="E176" s="228" t="s">
        <v>1202</v>
      </c>
      <c r="F176" s="229" t="s">
        <v>1203</v>
      </c>
      <c r="G176" s="230" t="s">
        <v>988</v>
      </c>
      <c r="H176" s="231">
        <v>1</v>
      </c>
      <c r="I176" s="232"/>
      <c r="J176" s="233">
        <f>ROUND(I176*H176,2)</f>
        <v>0</v>
      </c>
      <c r="K176" s="229" t="s">
        <v>19</v>
      </c>
      <c r="L176" s="45"/>
      <c r="M176" s="234" t="s">
        <v>19</v>
      </c>
      <c r="N176" s="235" t="s">
        <v>47</v>
      </c>
      <c r="O176" s="85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244</v>
      </c>
      <c r="AT176" s="238" t="s">
        <v>152</v>
      </c>
      <c r="AU176" s="238" t="s">
        <v>88</v>
      </c>
      <c r="AY176" s="18" t="s">
        <v>149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88</v>
      </c>
      <c r="BK176" s="239">
        <f>ROUND(I176*H176,2)</f>
        <v>0</v>
      </c>
      <c r="BL176" s="18" t="s">
        <v>244</v>
      </c>
      <c r="BM176" s="238" t="s">
        <v>1204</v>
      </c>
    </row>
    <row r="177" s="12" customFormat="1" ht="22.8" customHeight="1">
      <c r="A177" s="12"/>
      <c r="B177" s="211"/>
      <c r="C177" s="212"/>
      <c r="D177" s="213" t="s">
        <v>74</v>
      </c>
      <c r="E177" s="225" t="s">
        <v>1205</v>
      </c>
      <c r="F177" s="225" t="s">
        <v>1206</v>
      </c>
      <c r="G177" s="212"/>
      <c r="H177" s="212"/>
      <c r="I177" s="215"/>
      <c r="J177" s="226">
        <f>BK177</f>
        <v>0</v>
      </c>
      <c r="K177" s="212"/>
      <c r="L177" s="217"/>
      <c r="M177" s="218"/>
      <c r="N177" s="219"/>
      <c r="O177" s="219"/>
      <c r="P177" s="220">
        <f>SUM(P178:P185)</f>
        <v>0</v>
      </c>
      <c r="Q177" s="219"/>
      <c r="R177" s="220">
        <f>SUM(R178:R185)</f>
        <v>0</v>
      </c>
      <c r="S177" s="219"/>
      <c r="T177" s="221">
        <f>SUM(T178:T185)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2" t="s">
        <v>82</v>
      </c>
      <c r="AT177" s="223" t="s">
        <v>74</v>
      </c>
      <c r="AU177" s="223" t="s">
        <v>82</v>
      </c>
      <c r="AY177" s="222" t="s">
        <v>149</v>
      </c>
      <c r="BK177" s="224">
        <f>SUM(BK178:BK185)</f>
        <v>0</v>
      </c>
    </row>
    <row r="178" s="2" customFormat="1" ht="24" customHeight="1">
      <c r="A178" s="39"/>
      <c r="B178" s="40"/>
      <c r="C178" s="227" t="s">
        <v>620</v>
      </c>
      <c r="D178" s="227" t="s">
        <v>152</v>
      </c>
      <c r="E178" s="228" t="s">
        <v>1207</v>
      </c>
      <c r="F178" s="229" t="s">
        <v>1208</v>
      </c>
      <c r="G178" s="230" t="s">
        <v>1159</v>
      </c>
      <c r="H178" s="231">
        <v>1</v>
      </c>
      <c r="I178" s="232"/>
      <c r="J178" s="233">
        <f>ROUND(I178*H178,2)</f>
        <v>0</v>
      </c>
      <c r="K178" s="229" t="s">
        <v>19</v>
      </c>
      <c r="L178" s="45"/>
      <c r="M178" s="234" t="s">
        <v>19</v>
      </c>
      <c r="N178" s="235" t="s">
        <v>47</v>
      </c>
      <c r="O178" s="85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244</v>
      </c>
      <c r="AT178" s="238" t="s">
        <v>152</v>
      </c>
      <c r="AU178" s="238" t="s">
        <v>88</v>
      </c>
      <c r="AY178" s="18" t="s">
        <v>149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88</v>
      </c>
      <c r="BK178" s="239">
        <f>ROUND(I178*H178,2)</f>
        <v>0</v>
      </c>
      <c r="BL178" s="18" t="s">
        <v>244</v>
      </c>
      <c r="BM178" s="238" t="s">
        <v>1209</v>
      </c>
    </row>
    <row r="179" s="2" customFormat="1" ht="16.5" customHeight="1">
      <c r="A179" s="39"/>
      <c r="B179" s="40"/>
      <c r="C179" s="227" t="s">
        <v>626</v>
      </c>
      <c r="D179" s="227" t="s">
        <v>152</v>
      </c>
      <c r="E179" s="228" t="s">
        <v>1210</v>
      </c>
      <c r="F179" s="229" t="s">
        <v>1211</v>
      </c>
      <c r="G179" s="230" t="s">
        <v>988</v>
      </c>
      <c r="H179" s="231">
        <v>18</v>
      </c>
      <c r="I179" s="232"/>
      <c r="J179" s="233">
        <f>ROUND(I179*H179,2)</f>
        <v>0</v>
      </c>
      <c r="K179" s="229" t="s">
        <v>19</v>
      </c>
      <c r="L179" s="45"/>
      <c r="M179" s="234" t="s">
        <v>19</v>
      </c>
      <c r="N179" s="235" t="s">
        <v>47</v>
      </c>
      <c r="O179" s="85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244</v>
      </c>
      <c r="AT179" s="238" t="s">
        <v>152</v>
      </c>
      <c r="AU179" s="238" t="s">
        <v>88</v>
      </c>
      <c r="AY179" s="18" t="s">
        <v>149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88</v>
      </c>
      <c r="BK179" s="239">
        <f>ROUND(I179*H179,2)</f>
        <v>0</v>
      </c>
      <c r="BL179" s="18" t="s">
        <v>244</v>
      </c>
      <c r="BM179" s="238" t="s">
        <v>1212</v>
      </c>
    </row>
    <row r="180" s="2" customFormat="1" ht="16.5" customHeight="1">
      <c r="A180" s="39"/>
      <c r="B180" s="40"/>
      <c r="C180" s="227" t="s">
        <v>630</v>
      </c>
      <c r="D180" s="227" t="s">
        <v>152</v>
      </c>
      <c r="E180" s="228" t="s">
        <v>1213</v>
      </c>
      <c r="F180" s="229" t="s">
        <v>1214</v>
      </c>
      <c r="G180" s="230" t="s">
        <v>988</v>
      </c>
      <c r="H180" s="231">
        <v>12</v>
      </c>
      <c r="I180" s="232"/>
      <c r="J180" s="233">
        <f>ROUND(I180*H180,2)</f>
        <v>0</v>
      </c>
      <c r="K180" s="229" t="s">
        <v>19</v>
      </c>
      <c r="L180" s="45"/>
      <c r="M180" s="234" t="s">
        <v>19</v>
      </c>
      <c r="N180" s="235" t="s">
        <v>47</v>
      </c>
      <c r="O180" s="85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244</v>
      </c>
      <c r="AT180" s="238" t="s">
        <v>152</v>
      </c>
      <c r="AU180" s="238" t="s">
        <v>88</v>
      </c>
      <c r="AY180" s="18" t="s">
        <v>149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88</v>
      </c>
      <c r="BK180" s="239">
        <f>ROUND(I180*H180,2)</f>
        <v>0</v>
      </c>
      <c r="BL180" s="18" t="s">
        <v>244</v>
      </c>
      <c r="BM180" s="238" t="s">
        <v>1215</v>
      </c>
    </row>
    <row r="181" s="2" customFormat="1" ht="16.5" customHeight="1">
      <c r="A181" s="39"/>
      <c r="B181" s="40"/>
      <c r="C181" s="227" t="s">
        <v>635</v>
      </c>
      <c r="D181" s="227" t="s">
        <v>152</v>
      </c>
      <c r="E181" s="228" t="s">
        <v>1216</v>
      </c>
      <c r="F181" s="229" t="s">
        <v>1217</v>
      </c>
      <c r="G181" s="230" t="s">
        <v>1159</v>
      </c>
      <c r="H181" s="231">
        <v>1</v>
      </c>
      <c r="I181" s="232"/>
      <c r="J181" s="233">
        <f>ROUND(I181*H181,2)</f>
        <v>0</v>
      </c>
      <c r="K181" s="229" t="s">
        <v>19</v>
      </c>
      <c r="L181" s="45"/>
      <c r="M181" s="234" t="s">
        <v>19</v>
      </c>
      <c r="N181" s="235" t="s">
        <v>47</v>
      </c>
      <c r="O181" s="85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244</v>
      </c>
      <c r="AT181" s="238" t="s">
        <v>152</v>
      </c>
      <c r="AU181" s="238" t="s">
        <v>88</v>
      </c>
      <c r="AY181" s="18" t="s">
        <v>149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88</v>
      </c>
      <c r="BK181" s="239">
        <f>ROUND(I181*H181,2)</f>
        <v>0</v>
      </c>
      <c r="BL181" s="18" t="s">
        <v>244</v>
      </c>
      <c r="BM181" s="238" t="s">
        <v>1218</v>
      </c>
    </row>
    <row r="182" s="2" customFormat="1" ht="24" customHeight="1">
      <c r="A182" s="39"/>
      <c r="B182" s="40"/>
      <c r="C182" s="227" t="s">
        <v>640</v>
      </c>
      <c r="D182" s="227" t="s">
        <v>152</v>
      </c>
      <c r="E182" s="228" t="s">
        <v>1219</v>
      </c>
      <c r="F182" s="229" t="s">
        <v>1220</v>
      </c>
      <c r="G182" s="230" t="s">
        <v>1159</v>
      </c>
      <c r="H182" s="231">
        <v>1</v>
      </c>
      <c r="I182" s="232"/>
      <c r="J182" s="233">
        <f>ROUND(I182*H182,2)</f>
        <v>0</v>
      </c>
      <c r="K182" s="229" t="s">
        <v>19</v>
      </c>
      <c r="L182" s="45"/>
      <c r="M182" s="234" t="s">
        <v>19</v>
      </c>
      <c r="N182" s="235" t="s">
        <v>47</v>
      </c>
      <c r="O182" s="85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244</v>
      </c>
      <c r="AT182" s="238" t="s">
        <v>152</v>
      </c>
      <c r="AU182" s="238" t="s">
        <v>88</v>
      </c>
      <c r="AY182" s="18" t="s">
        <v>149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88</v>
      </c>
      <c r="BK182" s="239">
        <f>ROUND(I182*H182,2)</f>
        <v>0</v>
      </c>
      <c r="BL182" s="18" t="s">
        <v>244</v>
      </c>
      <c r="BM182" s="238" t="s">
        <v>1221</v>
      </c>
    </row>
    <row r="183" s="2" customFormat="1" ht="16.5" customHeight="1">
      <c r="A183" s="39"/>
      <c r="B183" s="40"/>
      <c r="C183" s="227" t="s">
        <v>645</v>
      </c>
      <c r="D183" s="227" t="s">
        <v>152</v>
      </c>
      <c r="E183" s="228" t="s">
        <v>1222</v>
      </c>
      <c r="F183" s="229" t="s">
        <v>1223</v>
      </c>
      <c r="G183" s="230" t="s">
        <v>988</v>
      </c>
      <c r="H183" s="231">
        <v>14</v>
      </c>
      <c r="I183" s="232"/>
      <c r="J183" s="233">
        <f>ROUND(I183*H183,2)</f>
        <v>0</v>
      </c>
      <c r="K183" s="229" t="s">
        <v>19</v>
      </c>
      <c r="L183" s="45"/>
      <c r="M183" s="234" t="s">
        <v>19</v>
      </c>
      <c r="N183" s="235" t="s">
        <v>47</v>
      </c>
      <c r="O183" s="85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244</v>
      </c>
      <c r="AT183" s="238" t="s">
        <v>152</v>
      </c>
      <c r="AU183" s="238" t="s">
        <v>88</v>
      </c>
      <c r="AY183" s="18" t="s">
        <v>149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88</v>
      </c>
      <c r="BK183" s="239">
        <f>ROUND(I183*H183,2)</f>
        <v>0</v>
      </c>
      <c r="BL183" s="18" t="s">
        <v>244</v>
      </c>
      <c r="BM183" s="238" t="s">
        <v>1224</v>
      </c>
    </row>
    <row r="184" s="2" customFormat="1" ht="16.5" customHeight="1">
      <c r="A184" s="39"/>
      <c r="B184" s="40"/>
      <c r="C184" s="227" t="s">
        <v>649</v>
      </c>
      <c r="D184" s="227" t="s">
        <v>152</v>
      </c>
      <c r="E184" s="228" t="s">
        <v>1225</v>
      </c>
      <c r="F184" s="229" t="s">
        <v>1226</v>
      </c>
      <c r="G184" s="230" t="s">
        <v>988</v>
      </c>
      <c r="H184" s="231">
        <v>11</v>
      </c>
      <c r="I184" s="232"/>
      <c r="J184" s="233">
        <f>ROUND(I184*H184,2)</f>
        <v>0</v>
      </c>
      <c r="K184" s="229" t="s">
        <v>19</v>
      </c>
      <c r="L184" s="45"/>
      <c r="M184" s="234" t="s">
        <v>19</v>
      </c>
      <c r="N184" s="235" t="s">
        <v>47</v>
      </c>
      <c r="O184" s="85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244</v>
      </c>
      <c r="AT184" s="238" t="s">
        <v>152</v>
      </c>
      <c r="AU184" s="238" t="s">
        <v>88</v>
      </c>
      <c r="AY184" s="18" t="s">
        <v>149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88</v>
      </c>
      <c r="BK184" s="239">
        <f>ROUND(I184*H184,2)</f>
        <v>0</v>
      </c>
      <c r="BL184" s="18" t="s">
        <v>244</v>
      </c>
      <c r="BM184" s="238" t="s">
        <v>1227</v>
      </c>
    </row>
    <row r="185" s="2" customFormat="1" ht="16.5" customHeight="1">
      <c r="A185" s="39"/>
      <c r="B185" s="40"/>
      <c r="C185" s="227" t="s">
        <v>653</v>
      </c>
      <c r="D185" s="227" t="s">
        <v>152</v>
      </c>
      <c r="E185" s="228" t="s">
        <v>1228</v>
      </c>
      <c r="F185" s="229" t="s">
        <v>1229</v>
      </c>
      <c r="G185" s="230" t="s">
        <v>988</v>
      </c>
      <c r="H185" s="231">
        <v>7</v>
      </c>
      <c r="I185" s="232"/>
      <c r="J185" s="233">
        <f>ROUND(I185*H185,2)</f>
        <v>0</v>
      </c>
      <c r="K185" s="229" t="s">
        <v>19</v>
      </c>
      <c r="L185" s="45"/>
      <c r="M185" s="234" t="s">
        <v>19</v>
      </c>
      <c r="N185" s="235" t="s">
        <v>47</v>
      </c>
      <c r="O185" s="85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244</v>
      </c>
      <c r="AT185" s="238" t="s">
        <v>152</v>
      </c>
      <c r="AU185" s="238" t="s">
        <v>88</v>
      </c>
      <c r="AY185" s="18" t="s">
        <v>149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88</v>
      </c>
      <c r="BK185" s="239">
        <f>ROUND(I185*H185,2)</f>
        <v>0</v>
      </c>
      <c r="BL185" s="18" t="s">
        <v>244</v>
      </c>
      <c r="BM185" s="238" t="s">
        <v>1230</v>
      </c>
    </row>
    <row r="186" s="12" customFormat="1" ht="22.8" customHeight="1">
      <c r="A186" s="12"/>
      <c r="B186" s="211"/>
      <c r="C186" s="212"/>
      <c r="D186" s="213" t="s">
        <v>74</v>
      </c>
      <c r="E186" s="225" t="s">
        <v>1231</v>
      </c>
      <c r="F186" s="225" t="s">
        <v>1232</v>
      </c>
      <c r="G186" s="212"/>
      <c r="H186" s="212"/>
      <c r="I186" s="215"/>
      <c r="J186" s="226">
        <f>BK186</f>
        <v>0</v>
      </c>
      <c r="K186" s="212"/>
      <c r="L186" s="217"/>
      <c r="M186" s="218"/>
      <c r="N186" s="219"/>
      <c r="O186" s="219"/>
      <c r="P186" s="220">
        <f>P187+P201</f>
        <v>0</v>
      </c>
      <c r="Q186" s="219"/>
      <c r="R186" s="220">
        <f>R187+R201</f>
        <v>0</v>
      </c>
      <c r="S186" s="219"/>
      <c r="T186" s="221">
        <f>T187+T201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82</v>
      </c>
      <c r="AT186" s="223" t="s">
        <v>74</v>
      </c>
      <c r="AU186" s="223" t="s">
        <v>82</v>
      </c>
      <c r="AY186" s="222" t="s">
        <v>149</v>
      </c>
      <c r="BK186" s="224">
        <f>BK187+BK201</f>
        <v>0</v>
      </c>
    </row>
    <row r="187" s="12" customFormat="1" ht="20.88" customHeight="1">
      <c r="A187" s="12"/>
      <c r="B187" s="211"/>
      <c r="C187" s="212"/>
      <c r="D187" s="213" t="s">
        <v>74</v>
      </c>
      <c r="E187" s="225" t="s">
        <v>1233</v>
      </c>
      <c r="F187" s="225" t="s">
        <v>1234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SUM(P188:P200)</f>
        <v>0</v>
      </c>
      <c r="Q187" s="219"/>
      <c r="R187" s="220">
        <f>SUM(R188:R200)</f>
        <v>0</v>
      </c>
      <c r="S187" s="219"/>
      <c r="T187" s="221">
        <f>SUM(T188:T200)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82</v>
      </c>
      <c r="AT187" s="223" t="s">
        <v>74</v>
      </c>
      <c r="AU187" s="223" t="s">
        <v>88</v>
      </c>
      <c r="AY187" s="222" t="s">
        <v>149</v>
      </c>
      <c r="BK187" s="224">
        <f>SUM(BK188:BK200)</f>
        <v>0</v>
      </c>
    </row>
    <row r="188" s="2" customFormat="1" ht="24" customHeight="1">
      <c r="A188" s="39"/>
      <c r="B188" s="40"/>
      <c r="C188" s="227" t="s">
        <v>659</v>
      </c>
      <c r="D188" s="227" t="s">
        <v>152</v>
      </c>
      <c r="E188" s="228" t="s">
        <v>1235</v>
      </c>
      <c r="F188" s="229" t="s">
        <v>1236</v>
      </c>
      <c r="G188" s="230" t="s">
        <v>988</v>
      </c>
      <c r="H188" s="231">
        <v>1</v>
      </c>
      <c r="I188" s="232"/>
      <c r="J188" s="233">
        <f>ROUND(I188*H188,2)</f>
        <v>0</v>
      </c>
      <c r="K188" s="229" t="s">
        <v>19</v>
      </c>
      <c r="L188" s="45"/>
      <c r="M188" s="234" t="s">
        <v>19</v>
      </c>
      <c r="N188" s="235" t="s">
        <v>47</v>
      </c>
      <c r="O188" s="85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244</v>
      </c>
      <c r="AT188" s="238" t="s">
        <v>152</v>
      </c>
      <c r="AU188" s="238" t="s">
        <v>150</v>
      </c>
      <c r="AY188" s="18" t="s">
        <v>149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88</v>
      </c>
      <c r="BK188" s="239">
        <f>ROUND(I188*H188,2)</f>
        <v>0</v>
      </c>
      <c r="BL188" s="18" t="s">
        <v>244</v>
      </c>
      <c r="BM188" s="238" t="s">
        <v>1237</v>
      </c>
    </row>
    <row r="189" s="2" customFormat="1" ht="16.5" customHeight="1">
      <c r="A189" s="39"/>
      <c r="B189" s="40"/>
      <c r="C189" s="227" t="s">
        <v>664</v>
      </c>
      <c r="D189" s="227" t="s">
        <v>152</v>
      </c>
      <c r="E189" s="228" t="s">
        <v>1238</v>
      </c>
      <c r="F189" s="229" t="s">
        <v>1239</v>
      </c>
      <c r="G189" s="230" t="s">
        <v>988</v>
      </c>
      <c r="H189" s="231">
        <v>1</v>
      </c>
      <c r="I189" s="232"/>
      <c r="J189" s="233">
        <f>ROUND(I189*H189,2)</f>
        <v>0</v>
      </c>
      <c r="K189" s="229" t="s">
        <v>19</v>
      </c>
      <c r="L189" s="45"/>
      <c r="M189" s="234" t="s">
        <v>19</v>
      </c>
      <c r="N189" s="235" t="s">
        <v>47</v>
      </c>
      <c r="O189" s="85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244</v>
      </c>
      <c r="AT189" s="238" t="s">
        <v>152</v>
      </c>
      <c r="AU189" s="238" t="s">
        <v>150</v>
      </c>
      <c r="AY189" s="18" t="s">
        <v>149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88</v>
      </c>
      <c r="BK189" s="239">
        <f>ROUND(I189*H189,2)</f>
        <v>0</v>
      </c>
      <c r="BL189" s="18" t="s">
        <v>244</v>
      </c>
      <c r="BM189" s="238" t="s">
        <v>1240</v>
      </c>
    </row>
    <row r="190" s="2" customFormat="1" ht="24" customHeight="1">
      <c r="A190" s="39"/>
      <c r="B190" s="40"/>
      <c r="C190" s="227" t="s">
        <v>668</v>
      </c>
      <c r="D190" s="227" t="s">
        <v>152</v>
      </c>
      <c r="E190" s="228" t="s">
        <v>1241</v>
      </c>
      <c r="F190" s="229" t="s">
        <v>1242</v>
      </c>
      <c r="G190" s="230" t="s">
        <v>988</v>
      </c>
      <c r="H190" s="231">
        <v>1</v>
      </c>
      <c r="I190" s="232"/>
      <c r="J190" s="233">
        <f>ROUND(I190*H190,2)</f>
        <v>0</v>
      </c>
      <c r="K190" s="229" t="s">
        <v>19</v>
      </c>
      <c r="L190" s="45"/>
      <c r="M190" s="234" t="s">
        <v>19</v>
      </c>
      <c r="N190" s="235" t="s">
        <v>47</v>
      </c>
      <c r="O190" s="85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244</v>
      </c>
      <c r="AT190" s="238" t="s">
        <v>152</v>
      </c>
      <c r="AU190" s="238" t="s">
        <v>150</v>
      </c>
      <c r="AY190" s="18" t="s">
        <v>149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88</v>
      </c>
      <c r="BK190" s="239">
        <f>ROUND(I190*H190,2)</f>
        <v>0</v>
      </c>
      <c r="BL190" s="18" t="s">
        <v>244</v>
      </c>
      <c r="BM190" s="238" t="s">
        <v>1243</v>
      </c>
    </row>
    <row r="191" s="2" customFormat="1" ht="16.5" customHeight="1">
      <c r="A191" s="39"/>
      <c r="B191" s="40"/>
      <c r="C191" s="227" t="s">
        <v>673</v>
      </c>
      <c r="D191" s="227" t="s">
        <v>152</v>
      </c>
      <c r="E191" s="228" t="s">
        <v>1244</v>
      </c>
      <c r="F191" s="229" t="s">
        <v>1245</v>
      </c>
      <c r="G191" s="230" t="s">
        <v>988</v>
      </c>
      <c r="H191" s="231">
        <v>1</v>
      </c>
      <c r="I191" s="232"/>
      <c r="J191" s="233">
        <f>ROUND(I191*H191,2)</f>
        <v>0</v>
      </c>
      <c r="K191" s="229" t="s">
        <v>19</v>
      </c>
      <c r="L191" s="45"/>
      <c r="M191" s="234" t="s">
        <v>19</v>
      </c>
      <c r="N191" s="235" t="s">
        <v>47</v>
      </c>
      <c r="O191" s="85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244</v>
      </c>
      <c r="AT191" s="238" t="s">
        <v>152</v>
      </c>
      <c r="AU191" s="238" t="s">
        <v>150</v>
      </c>
      <c r="AY191" s="18" t="s">
        <v>149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88</v>
      </c>
      <c r="BK191" s="239">
        <f>ROUND(I191*H191,2)</f>
        <v>0</v>
      </c>
      <c r="BL191" s="18" t="s">
        <v>244</v>
      </c>
      <c r="BM191" s="238" t="s">
        <v>1246</v>
      </c>
    </row>
    <row r="192" s="2" customFormat="1" ht="16.5" customHeight="1">
      <c r="A192" s="39"/>
      <c r="B192" s="40"/>
      <c r="C192" s="227" t="s">
        <v>678</v>
      </c>
      <c r="D192" s="227" t="s">
        <v>152</v>
      </c>
      <c r="E192" s="228" t="s">
        <v>1144</v>
      </c>
      <c r="F192" s="229" t="s">
        <v>1145</v>
      </c>
      <c r="G192" s="230" t="s">
        <v>988</v>
      </c>
      <c r="H192" s="231">
        <v>1</v>
      </c>
      <c r="I192" s="232"/>
      <c r="J192" s="233">
        <f>ROUND(I192*H192,2)</f>
        <v>0</v>
      </c>
      <c r="K192" s="229" t="s">
        <v>19</v>
      </c>
      <c r="L192" s="45"/>
      <c r="M192" s="234" t="s">
        <v>19</v>
      </c>
      <c r="N192" s="235" t="s">
        <v>47</v>
      </c>
      <c r="O192" s="85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244</v>
      </c>
      <c r="AT192" s="238" t="s">
        <v>152</v>
      </c>
      <c r="AU192" s="238" t="s">
        <v>150</v>
      </c>
      <c r="AY192" s="18" t="s">
        <v>149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88</v>
      </c>
      <c r="BK192" s="239">
        <f>ROUND(I192*H192,2)</f>
        <v>0</v>
      </c>
      <c r="BL192" s="18" t="s">
        <v>244</v>
      </c>
      <c r="BM192" s="238" t="s">
        <v>1247</v>
      </c>
    </row>
    <row r="193" s="2" customFormat="1" ht="16.5" customHeight="1">
      <c r="A193" s="39"/>
      <c r="B193" s="40"/>
      <c r="C193" s="227" t="s">
        <v>682</v>
      </c>
      <c r="D193" s="227" t="s">
        <v>152</v>
      </c>
      <c r="E193" s="228" t="s">
        <v>1248</v>
      </c>
      <c r="F193" s="229" t="s">
        <v>1249</v>
      </c>
      <c r="G193" s="230" t="s">
        <v>988</v>
      </c>
      <c r="H193" s="231">
        <v>2</v>
      </c>
      <c r="I193" s="232"/>
      <c r="J193" s="233">
        <f>ROUND(I193*H193,2)</f>
        <v>0</v>
      </c>
      <c r="K193" s="229" t="s">
        <v>19</v>
      </c>
      <c r="L193" s="45"/>
      <c r="M193" s="234" t="s">
        <v>19</v>
      </c>
      <c r="N193" s="235" t="s">
        <v>47</v>
      </c>
      <c r="O193" s="85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244</v>
      </c>
      <c r="AT193" s="238" t="s">
        <v>152</v>
      </c>
      <c r="AU193" s="238" t="s">
        <v>150</v>
      </c>
      <c r="AY193" s="18" t="s">
        <v>149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88</v>
      </c>
      <c r="BK193" s="239">
        <f>ROUND(I193*H193,2)</f>
        <v>0</v>
      </c>
      <c r="BL193" s="18" t="s">
        <v>244</v>
      </c>
      <c r="BM193" s="238" t="s">
        <v>1250</v>
      </c>
    </row>
    <row r="194" s="2" customFormat="1" ht="16.5" customHeight="1">
      <c r="A194" s="39"/>
      <c r="B194" s="40"/>
      <c r="C194" s="227" t="s">
        <v>689</v>
      </c>
      <c r="D194" s="227" t="s">
        <v>152</v>
      </c>
      <c r="E194" s="228" t="s">
        <v>1251</v>
      </c>
      <c r="F194" s="229" t="s">
        <v>1252</v>
      </c>
      <c r="G194" s="230" t="s">
        <v>988</v>
      </c>
      <c r="H194" s="231">
        <v>1</v>
      </c>
      <c r="I194" s="232"/>
      <c r="J194" s="233">
        <f>ROUND(I194*H194,2)</f>
        <v>0</v>
      </c>
      <c r="K194" s="229" t="s">
        <v>19</v>
      </c>
      <c r="L194" s="45"/>
      <c r="M194" s="234" t="s">
        <v>19</v>
      </c>
      <c r="N194" s="235" t="s">
        <v>47</v>
      </c>
      <c r="O194" s="85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244</v>
      </c>
      <c r="AT194" s="238" t="s">
        <v>152</v>
      </c>
      <c r="AU194" s="238" t="s">
        <v>150</v>
      </c>
      <c r="AY194" s="18" t="s">
        <v>149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88</v>
      </c>
      <c r="BK194" s="239">
        <f>ROUND(I194*H194,2)</f>
        <v>0</v>
      </c>
      <c r="BL194" s="18" t="s">
        <v>244</v>
      </c>
      <c r="BM194" s="238" t="s">
        <v>1253</v>
      </c>
    </row>
    <row r="195" s="2" customFormat="1" ht="24" customHeight="1">
      <c r="A195" s="39"/>
      <c r="B195" s="40"/>
      <c r="C195" s="227" t="s">
        <v>693</v>
      </c>
      <c r="D195" s="227" t="s">
        <v>152</v>
      </c>
      <c r="E195" s="228" t="s">
        <v>1254</v>
      </c>
      <c r="F195" s="229" t="s">
        <v>1255</v>
      </c>
      <c r="G195" s="230" t="s">
        <v>988</v>
      </c>
      <c r="H195" s="231">
        <v>2</v>
      </c>
      <c r="I195" s="232"/>
      <c r="J195" s="233">
        <f>ROUND(I195*H195,2)</f>
        <v>0</v>
      </c>
      <c r="K195" s="229" t="s">
        <v>19</v>
      </c>
      <c r="L195" s="45"/>
      <c r="M195" s="234" t="s">
        <v>19</v>
      </c>
      <c r="N195" s="235" t="s">
        <v>47</v>
      </c>
      <c r="O195" s="85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244</v>
      </c>
      <c r="AT195" s="238" t="s">
        <v>152</v>
      </c>
      <c r="AU195" s="238" t="s">
        <v>150</v>
      </c>
      <c r="AY195" s="18" t="s">
        <v>149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88</v>
      </c>
      <c r="BK195" s="239">
        <f>ROUND(I195*H195,2)</f>
        <v>0</v>
      </c>
      <c r="BL195" s="18" t="s">
        <v>244</v>
      </c>
      <c r="BM195" s="238" t="s">
        <v>1256</v>
      </c>
    </row>
    <row r="196" s="2" customFormat="1" ht="24" customHeight="1">
      <c r="A196" s="39"/>
      <c r="B196" s="40"/>
      <c r="C196" s="227" t="s">
        <v>697</v>
      </c>
      <c r="D196" s="227" t="s">
        <v>152</v>
      </c>
      <c r="E196" s="228" t="s">
        <v>1257</v>
      </c>
      <c r="F196" s="229" t="s">
        <v>1258</v>
      </c>
      <c r="G196" s="230" t="s">
        <v>988</v>
      </c>
      <c r="H196" s="231">
        <v>9</v>
      </c>
      <c r="I196" s="232"/>
      <c r="J196" s="233">
        <f>ROUND(I196*H196,2)</f>
        <v>0</v>
      </c>
      <c r="K196" s="229" t="s">
        <v>19</v>
      </c>
      <c r="L196" s="45"/>
      <c r="M196" s="234" t="s">
        <v>19</v>
      </c>
      <c r="N196" s="235" t="s">
        <v>47</v>
      </c>
      <c r="O196" s="85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244</v>
      </c>
      <c r="AT196" s="238" t="s">
        <v>152</v>
      </c>
      <c r="AU196" s="238" t="s">
        <v>150</v>
      </c>
      <c r="AY196" s="18" t="s">
        <v>149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88</v>
      </c>
      <c r="BK196" s="239">
        <f>ROUND(I196*H196,2)</f>
        <v>0</v>
      </c>
      <c r="BL196" s="18" t="s">
        <v>244</v>
      </c>
      <c r="BM196" s="238" t="s">
        <v>1259</v>
      </c>
    </row>
    <row r="197" s="2" customFormat="1" ht="16.5" customHeight="1">
      <c r="A197" s="39"/>
      <c r="B197" s="40"/>
      <c r="C197" s="227" t="s">
        <v>702</v>
      </c>
      <c r="D197" s="227" t="s">
        <v>152</v>
      </c>
      <c r="E197" s="228" t="s">
        <v>1260</v>
      </c>
      <c r="F197" s="229" t="s">
        <v>1261</v>
      </c>
      <c r="G197" s="230" t="s">
        <v>988</v>
      </c>
      <c r="H197" s="231">
        <v>1</v>
      </c>
      <c r="I197" s="232"/>
      <c r="J197" s="233">
        <f>ROUND(I197*H197,2)</f>
        <v>0</v>
      </c>
      <c r="K197" s="229" t="s">
        <v>19</v>
      </c>
      <c r="L197" s="45"/>
      <c r="M197" s="234" t="s">
        <v>19</v>
      </c>
      <c r="N197" s="235" t="s">
        <v>47</v>
      </c>
      <c r="O197" s="85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244</v>
      </c>
      <c r="AT197" s="238" t="s">
        <v>152</v>
      </c>
      <c r="AU197" s="238" t="s">
        <v>150</v>
      </c>
      <c r="AY197" s="18" t="s">
        <v>149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88</v>
      </c>
      <c r="BK197" s="239">
        <f>ROUND(I197*H197,2)</f>
        <v>0</v>
      </c>
      <c r="BL197" s="18" t="s">
        <v>244</v>
      </c>
      <c r="BM197" s="238" t="s">
        <v>1262</v>
      </c>
    </row>
    <row r="198" s="2" customFormat="1" ht="16.5" customHeight="1">
      <c r="A198" s="39"/>
      <c r="B198" s="40"/>
      <c r="C198" s="227" t="s">
        <v>706</v>
      </c>
      <c r="D198" s="227" t="s">
        <v>152</v>
      </c>
      <c r="E198" s="228" t="s">
        <v>1263</v>
      </c>
      <c r="F198" s="229" t="s">
        <v>1264</v>
      </c>
      <c r="G198" s="230" t="s">
        <v>988</v>
      </c>
      <c r="H198" s="231">
        <v>30</v>
      </c>
      <c r="I198" s="232"/>
      <c r="J198" s="233">
        <f>ROUND(I198*H198,2)</f>
        <v>0</v>
      </c>
      <c r="K198" s="229" t="s">
        <v>19</v>
      </c>
      <c r="L198" s="45"/>
      <c r="M198" s="234" t="s">
        <v>19</v>
      </c>
      <c r="N198" s="235" t="s">
        <v>47</v>
      </c>
      <c r="O198" s="85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244</v>
      </c>
      <c r="AT198" s="238" t="s">
        <v>152</v>
      </c>
      <c r="AU198" s="238" t="s">
        <v>150</v>
      </c>
      <c r="AY198" s="18" t="s">
        <v>149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88</v>
      </c>
      <c r="BK198" s="239">
        <f>ROUND(I198*H198,2)</f>
        <v>0</v>
      </c>
      <c r="BL198" s="18" t="s">
        <v>244</v>
      </c>
      <c r="BM198" s="238" t="s">
        <v>1265</v>
      </c>
    </row>
    <row r="199" s="2" customFormat="1" ht="24" customHeight="1">
      <c r="A199" s="39"/>
      <c r="B199" s="40"/>
      <c r="C199" s="227" t="s">
        <v>710</v>
      </c>
      <c r="D199" s="227" t="s">
        <v>152</v>
      </c>
      <c r="E199" s="228" t="s">
        <v>1266</v>
      </c>
      <c r="F199" s="229" t="s">
        <v>1267</v>
      </c>
      <c r="G199" s="230" t="s">
        <v>1159</v>
      </c>
      <c r="H199" s="231">
        <v>1</v>
      </c>
      <c r="I199" s="232"/>
      <c r="J199" s="233">
        <f>ROUND(I199*H199,2)</f>
        <v>0</v>
      </c>
      <c r="K199" s="229" t="s">
        <v>19</v>
      </c>
      <c r="L199" s="45"/>
      <c r="M199" s="234" t="s">
        <v>19</v>
      </c>
      <c r="N199" s="235" t="s">
        <v>47</v>
      </c>
      <c r="O199" s="85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244</v>
      </c>
      <c r="AT199" s="238" t="s">
        <v>152</v>
      </c>
      <c r="AU199" s="238" t="s">
        <v>150</v>
      </c>
      <c r="AY199" s="18" t="s">
        <v>149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88</v>
      </c>
      <c r="BK199" s="239">
        <f>ROUND(I199*H199,2)</f>
        <v>0</v>
      </c>
      <c r="BL199" s="18" t="s">
        <v>244</v>
      </c>
      <c r="BM199" s="238" t="s">
        <v>1268</v>
      </c>
    </row>
    <row r="200" s="2" customFormat="1" ht="16.5" customHeight="1">
      <c r="A200" s="39"/>
      <c r="B200" s="40"/>
      <c r="C200" s="227" t="s">
        <v>714</v>
      </c>
      <c r="D200" s="227" t="s">
        <v>152</v>
      </c>
      <c r="E200" s="228" t="s">
        <v>1269</v>
      </c>
      <c r="F200" s="229" t="s">
        <v>1270</v>
      </c>
      <c r="G200" s="230" t="s">
        <v>1159</v>
      </c>
      <c r="H200" s="231">
        <v>1</v>
      </c>
      <c r="I200" s="232"/>
      <c r="J200" s="233">
        <f>ROUND(I200*H200,2)</f>
        <v>0</v>
      </c>
      <c r="K200" s="229" t="s">
        <v>19</v>
      </c>
      <c r="L200" s="45"/>
      <c r="M200" s="234" t="s">
        <v>19</v>
      </c>
      <c r="N200" s="235" t="s">
        <v>47</v>
      </c>
      <c r="O200" s="85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244</v>
      </c>
      <c r="AT200" s="238" t="s">
        <v>152</v>
      </c>
      <c r="AU200" s="238" t="s">
        <v>150</v>
      </c>
      <c r="AY200" s="18" t="s">
        <v>149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88</v>
      </c>
      <c r="BK200" s="239">
        <f>ROUND(I200*H200,2)</f>
        <v>0</v>
      </c>
      <c r="BL200" s="18" t="s">
        <v>244</v>
      </c>
      <c r="BM200" s="238" t="s">
        <v>1271</v>
      </c>
    </row>
    <row r="201" s="12" customFormat="1" ht="20.88" customHeight="1">
      <c r="A201" s="12"/>
      <c r="B201" s="211"/>
      <c r="C201" s="212"/>
      <c r="D201" s="213" t="s">
        <v>74</v>
      </c>
      <c r="E201" s="225" t="s">
        <v>1272</v>
      </c>
      <c r="F201" s="225" t="s">
        <v>1273</v>
      </c>
      <c r="G201" s="212"/>
      <c r="H201" s="212"/>
      <c r="I201" s="215"/>
      <c r="J201" s="226">
        <f>BK201</f>
        <v>0</v>
      </c>
      <c r="K201" s="212"/>
      <c r="L201" s="217"/>
      <c r="M201" s="218"/>
      <c r="N201" s="219"/>
      <c r="O201" s="219"/>
      <c r="P201" s="220">
        <f>SUM(P202:P207)</f>
        <v>0</v>
      </c>
      <c r="Q201" s="219"/>
      <c r="R201" s="220">
        <f>SUM(R202:R207)</f>
        <v>0</v>
      </c>
      <c r="S201" s="219"/>
      <c r="T201" s="221">
        <f>SUM(T202:T207)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2" t="s">
        <v>82</v>
      </c>
      <c r="AT201" s="223" t="s">
        <v>74</v>
      </c>
      <c r="AU201" s="223" t="s">
        <v>88</v>
      </c>
      <c r="AY201" s="222" t="s">
        <v>149</v>
      </c>
      <c r="BK201" s="224">
        <f>SUM(BK202:BK207)</f>
        <v>0</v>
      </c>
    </row>
    <row r="202" s="2" customFormat="1" ht="24" customHeight="1">
      <c r="A202" s="39"/>
      <c r="B202" s="40"/>
      <c r="C202" s="227" t="s">
        <v>85</v>
      </c>
      <c r="D202" s="227" t="s">
        <v>152</v>
      </c>
      <c r="E202" s="228" t="s">
        <v>1274</v>
      </c>
      <c r="F202" s="229" t="s">
        <v>1275</v>
      </c>
      <c r="G202" s="230" t="s">
        <v>988</v>
      </c>
      <c r="H202" s="231">
        <v>1</v>
      </c>
      <c r="I202" s="232"/>
      <c r="J202" s="233">
        <f>ROUND(I202*H202,2)</f>
        <v>0</v>
      </c>
      <c r="K202" s="229" t="s">
        <v>19</v>
      </c>
      <c r="L202" s="45"/>
      <c r="M202" s="234" t="s">
        <v>19</v>
      </c>
      <c r="N202" s="235" t="s">
        <v>47</v>
      </c>
      <c r="O202" s="85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244</v>
      </c>
      <c r="AT202" s="238" t="s">
        <v>152</v>
      </c>
      <c r="AU202" s="238" t="s">
        <v>150</v>
      </c>
      <c r="AY202" s="18" t="s">
        <v>149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88</v>
      </c>
      <c r="BK202" s="239">
        <f>ROUND(I202*H202,2)</f>
        <v>0</v>
      </c>
      <c r="BL202" s="18" t="s">
        <v>244</v>
      </c>
      <c r="BM202" s="238" t="s">
        <v>1276</v>
      </c>
    </row>
    <row r="203" s="2" customFormat="1" ht="16.5" customHeight="1">
      <c r="A203" s="39"/>
      <c r="B203" s="40"/>
      <c r="C203" s="227" t="s">
        <v>721</v>
      </c>
      <c r="D203" s="227" t="s">
        <v>152</v>
      </c>
      <c r="E203" s="228" t="s">
        <v>1277</v>
      </c>
      <c r="F203" s="229" t="s">
        <v>1278</v>
      </c>
      <c r="G203" s="230" t="s">
        <v>988</v>
      </c>
      <c r="H203" s="231">
        <v>1</v>
      </c>
      <c r="I203" s="232"/>
      <c r="J203" s="233">
        <f>ROUND(I203*H203,2)</f>
        <v>0</v>
      </c>
      <c r="K203" s="229" t="s">
        <v>19</v>
      </c>
      <c r="L203" s="45"/>
      <c r="M203" s="234" t="s">
        <v>19</v>
      </c>
      <c r="N203" s="235" t="s">
        <v>47</v>
      </c>
      <c r="O203" s="85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244</v>
      </c>
      <c r="AT203" s="238" t="s">
        <v>152</v>
      </c>
      <c r="AU203" s="238" t="s">
        <v>150</v>
      </c>
      <c r="AY203" s="18" t="s">
        <v>149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88</v>
      </c>
      <c r="BK203" s="239">
        <f>ROUND(I203*H203,2)</f>
        <v>0</v>
      </c>
      <c r="BL203" s="18" t="s">
        <v>244</v>
      </c>
      <c r="BM203" s="238" t="s">
        <v>1279</v>
      </c>
    </row>
    <row r="204" s="2" customFormat="1" ht="16.5" customHeight="1">
      <c r="A204" s="39"/>
      <c r="B204" s="40"/>
      <c r="C204" s="227" t="s">
        <v>725</v>
      </c>
      <c r="D204" s="227" t="s">
        <v>152</v>
      </c>
      <c r="E204" s="228" t="s">
        <v>1280</v>
      </c>
      <c r="F204" s="229" t="s">
        <v>1281</v>
      </c>
      <c r="G204" s="230" t="s">
        <v>988</v>
      </c>
      <c r="H204" s="231">
        <v>1</v>
      </c>
      <c r="I204" s="232"/>
      <c r="J204" s="233">
        <f>ROUND(I204*H204,2)</f>
        <v>0</v>
      </c>
      <c r="K204" s="229" t="s">
        <v>19</v>
      </c>
      <c r="L204" s="45"/>
      <c r="M204" s="234" t="s">
        <v>19</v>
      </c>
      <c r="N204" s="235" t="s">
        <v>47</v>
      </c>
      <c r="O204" s="85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244</v>
      </c>
      <c r="AT204" s="238" t="s">
        <v>152</v>
      </c>
      <c r="AU204" s="238" t="s">
        <v>150</v>
      </c>
      <c r="AY204" s="18" t="s">
        <v>149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88</v>
      </c>
      <c r="BK204" s="239">
        <f>ROUND(I204*H204,2)</f>
        <v>0</v>
      </c>
      <c r="BL204" s="18" t="s">
        <v>244</v>
      </c>
      <c r="BM204" s="238" t="s">
        <v>1282</v>
      </c>
    </row>
    <row r="205" s="2" customFormat="1" ht="16.5" customHeight="1">
      <c r="A205" s="39"/>
      <c r="B205" s="40"/>
      <c r="C205" s="227" t="s">
        <v>729</v>
      </c>
      <c r="D205" s="227" t="s">
        <v>152</v>
      </c>
      <c r="E205" s="228" t="s">
        <v>1283</v>
      </c>
      <c r="F205" s="229" t="s">
        <v>1284</v>
      </c>
      <c r="G205" s="230" t="s">
        <v>988</v>
      </c>
      <c r="H205" s="231">
        <v>1</v>
      </c>
      <c r="I205" s="232"/>
      <c r="J205" s="233">
        <f>ROUND(I205*H205,2)</f>
        <v>0</v>
      </c>
      <c r="K205" s="229" t="s">
        <v>19</v>
      </c>
      <c r="L205" s="45"/>
      <c r="M205" s="234" t="s">
        <v>19</v>
      </c>
      <c r="N205" s="235" t="s">
        <v>47</v>
      </c>
      <c r="O205" s="85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244</v>
      </c>
      <c r="AT205" s="238" t="s">
        <v>152</v>
      </c>
      <c r="AU205" s="238" t="s">
        <v>150</v>
      </c>
      <c r="AY205" s="18" t="s">
        <v>149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88</v>
      </c>
      <c r="BK205" s="239">
        <f>ROUND(I205*H205,2)</f>
        <v>0</v>
      </c>
      <c r="BL205" s="18" t="s">
        <v>244</v>
      </c>
      <c r="BM205" s="238" t="s">
        <v>1285</v>
      </c>
    </row>
    <row r="206" s="2" customFormat="1" ht="16.5" customHeight="1">
      <c r="A206" s="39"/>
      <c r="B206" s="40"/>
      <c r="C206" s="227" t="s">
        <v>735</v>
      </c>
      <c r="D206" s="227" t="s">
        <v>152</v>
      </c>
      <c r="E206" s="228" t="s">
        <v>1286</v>
      </c>
      <c r="F206" s="229" t="s">
        <v>1287</v>
      </c>
      <c r="G206" s="230" t="s">
        <v>988</v>
      </c>
      <c r="H206" s="231">
        <v>1</v>
      </c>
      <c r="I206" s="232"/>
      <c r="J206" s="233">
        <f>ROUND(I206*H206,2)</f>
        <v>0</v>
      </c>
      <c r="K206" s="229" t="s">
        <v>19</v>
      </c>
      <c r="L206" s="45"/>
      <c r="M206" s="234" t="s">
        <v>19</v>
      </c>
      <c r="N206" s="235" t="s">
        <v>47</v>
      </c>
      <c r="O206" s="85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244</v>
      </c>
      <c r="AT206" s="238" t="s">
        <v>152</v>
      </c>
      <c r="AU206" s="238" t="s">
        <v>150</v>
      </c>
      <c r="AY206" s="18" t="s">
        <v>149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88</v>
      </c>
      <c r="BK206" s="239">
        <f>ROUND(I206*H206,2)</f>
        <v>0</v>
      </c>
      <c r="BL206" s="18" t="s">
        <v>244</v>
      </c>
      <c r="BM206" s="238" t="s">
        <v>1288</v>
      </c>
    </row>
    <row r="207" s="2" customFormat="1" ht="16.5" customHeight="1">
      <c r="A207" s="39"/>
      <c r="B207" s="40"/>
      <c r="C207" s="227" t="s">
        <v>739</v>
      </c>
      <c r="D207" s="227" t="s">
        <v>152</v>
      </c>
      <c r="E207" s="228" t="s">
        <v>1289</v>
      </c>
      <c r="F207" s="229" t="s">
        <v>1290</v>
      </c>
      <c r="G207" s="230" t="s">
        <v>988</v>
      </c>
      <c r="H207" s="231">
        <v>1</v>
      </c>
      <c r="I207" s="232"/>
      <c r="J207" s="233">
        <f>ROUND(I207*H207,2)</f>
        <v>0</v>
      </c>
      <c r="K207" s="229" t="s">
        <v>19</v>
      </c>
      <c r="L207" s="45"/>
      <c r="M207" s="234" t="s">
        <v>19</v>
      </c>
      <c r="N207" s="235" t="s">
        <v>47</v>
      </c>
      <c r="O207" s="85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244</v>
      </c>
      <c r="AT207" s="238" t="s">
        <v>152</v>
      </c>
      <c r="AU207" s="238" t="s">
        <v>150</v>
      </c>
      <c r="AY207" s="18" t="s">
        <v>149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88</v>
      </c>
      <c r="BK207" s="239">
        <f>ROUND(I207*H207,2)</f>
        <v>0</v>
      </c>
      <c r="BL207" s="18" t="s">
        <v>244</v>
      </c>
      <c r="BM207" s="238" t="s">
        <v>1291</v>
      </c>
    </row>
    <row r="208" s="12" customFormat="1" ht="22.8" customHeight="1">
      <c r="A208" s="12"/>
      <c r="B208" s="211"/>
      <c r="C208" s="212"/>
      <c r="D208" s="213" t="s">
        <v>74</v>
      </c>
      <c r="E208" s="225" t="s">
        <v>1292</v>
      </c>
      <c r="F208" s="225" t="s">
        <v>1293</v>
      </c>
      <c r="G208" s="212"/>
      <c r="H208" s="212"/>
      <c r="I208" s="215"/>
      <c r="J208" s="226">
        <f>BK208</f>
        <v>0</v>
      </c>
      <c r="K208" s="212"/>
      <c r="L208" s="217"/>
      <c r="M208" s="218"/>
      <c r="N208" s="219"/>
      <c r="O208" s="219"/>
      <c r="P208" s="220">
        <f>SUM(P209:P210)</f>
        <v>0</v>
      </c>
      <c r="Q208" s="219"/>
      <c r="R208" s="220">
        <f>SUM(R209:R210)</f>
        <v>0</v>
      </c>
      <c r="S208" s="219"/>
      <c r="T208" s="221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2" t="s">
        <v>82</v>
      </c>
      <c r="AT208" s="223" t="s">
        <v>74</v>
      </c>
      <c r="AU208" s="223" t="s">
        <v>82</v>
      </c>
      <c r="AY208" s="222" t="s">
        <v>149</v>
      </c>
      <c r="BK208" s="224">
        <f>SUM(BK209:BK210)</f>
        <v>0</v>
      </c>
    </row>
    <row r="209" s="2" customFormat="1" ht="24" customHeight="1">
      <c r="A209" s="39"/>
      <c r="B209" s="40"/>
      <c r="C209" s="227" t="s">
        <v>743</v>
      </c>
      <c r="D209" s="227" t="s">
        <v>152</v>
      </c>
      <c r="E209" s="228" t="s">
        <v>1294</v>
      </c>
      <c r="F209" s="229" t="s">
        <v>1295</v>
      </c>
      <c r="G209" s="230" t="s">
        <v>1159</v>
      </c>
      <c r="H209" s="231">
        <v>1</v>
      </c>
      <c r="I209" s="232"/>
      <c r="J209" s="233">
        <f>ROUND(I209*H209,2)</f>
        <v>0</v>
      </c>
      <c r="K209" s="229" t="s">
        <v>19</v>
      </c>
      <c r="L209" s="45"/>
      <c r="M209" s="234" t="s">
        <v>19</v>
      </c>
      <c r="N209" s="235" t="s">
        <v>47</v>
      </c>
      <c r="O209" s="85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244</v>
      </c>
      <c r="AT209" s="238" t="s">
        <v>152</v>
      </c>
      <c r="AU209" s="238" t="s">
        <v>88</v>
      </c>
      <c r="AY209" s="18" t="s">
        <v>149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88</v>
      </c>
      <c r="BK209" s="239">
        <f>ROUND(I209*H209,2)</f>
        <v>0</v>
      </c>
      <c r="BL209" s="18" t="s">
        <v>244</v>
      </c>
      <c r="BM209" s="238" t="s">
        <v>1296</v>
      </c>
    </row>
    <row r="210" s="2" customFormat="1" ht="24" customHeight="1">
      <c r="A210" s="39"/>
      <c r="B210" s="40"/>
      <c r="C210" s="227" t="s">
        <v>747</v>
      </c>
      <c r="D210" s="227" t="s">
        <v>152</v>
      </c>
      <c r="E210" s="228" t="s">
        <v>1297</v>
      </c>
      <c r="F210" s="229" t="s">
        <v>1298</v>
      </c>
      <c r="G210" s="230" t="s">
        <v>1159</v>
      </c>
      <c r="H210" s="231">
        <v>1</v>
      </c>
      <c r="I210" s="232"/>
      <c r="J210" s="233">
        <f>ROUND(I210*H210,2)</f>
        <v>0</v>
      </c>
      <c r="K210" s="229" t="s">
        <v>19</v>
      </c>
      <c r="L210" s="45"/>
      <c r="M210" s="234" t="s">
        <v>19</v>
      </c>
      <c r="N210" s="235" t="s">
        <v>47</v>
      </c>
      <c r="O210" s="85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244</v>
      </c>
      <c r="AT210" s="238" t="s">
        <v>152</v>
      </c>
      <c r="AU210" s="238" t="s">
        <v>88</v>
      </c>
      <c r="AY210" s="18" t="s">
        <v>149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88</v>
      </c>
      <c r="BK210" s="239">
        <f>ROUND(I210*H210,2)</f>
        <v>0</v>
      </c>
      <c r="BL210" s="18" t="s">
        <v>244</v>
      </c>
      <c r="BM210" s="238" t="s">
        <v>1299</v>
      </c>
    </row>
    <row r="211" s="12" customFormat="1" ht="22.8" customHeight="1">
      <c r="A211" s="12"/>
      <c r="B211" s="211"/>
      <c r="C211" s="212"/>
      <c r="D211" s="213" t="s">
        <v>74</v>
      </c>
      <c r="E211" s="225" t="s">
        <v>1300</v>
      </c>
      <c r="F211" s="225" t="s">
        <v>1301</v>
      </c>
      <c r="G211" s="212"/>
      <c r="H211" s="212"/>
      <c r="I211" s="215"/>
      <c r="J211" s="226">
        <f>BK211</f>
        <v>0</v>
      </c>
      <c r="K211" s="212"/>
      <c r="L211" s="217"/>
      <c r="M211" s="218"/>
      <c r="N211" s="219"/>
      <c r="O211" s="219"/>
      <c r="P211" s="220">
        <f>SUM(P212:P218)</f>
        <v>0</v>
      </c>
      <c r="Q211" s="219"/>
      <c r="R211" s="220">
        <f>SUM(R212:R218)</f>
        <v>0</v>
      </c>
      <c r="S211" s="219"/>
      <c r="T211" s="221">
        <f>SUM(T212:T218)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2" t="s">
        <v>82</v>
      </c>
      <c r="AT211" s="223" t="s">
        <v>74</v>
      </c>
      <c r="AU211" s="223" t="s">
        <v>82</v>
      </c>
      <c r="AY211" s="222" t="s">
        <v>149</v>
      </c>
      <c r="BK211" s="224">
        <f>SUM(BK212:BK218)</f>
        <v>0</v>
      </c>
    </row>
    <row r="212" s="2" customFormat="1" ht="16.5" customHeight="1">
      <c r="A212" s="39"/>
      <c r="B212" s="40"/>
      <c r="C212" s="227" t="s">
        <v>751</v>
      </c>
      <c r="D212" s="227" t="s">
        <v>152</v>
      </c>
      <c r="E212" s="228" t="s">
        <v>1302</v>
      </c>
      <c r="F212" s="229" t="s">
        <v>1303</v>
      </c>
      <c r="G212" s="230" t="s">
        <v>1304</v>
      </c>
      <c r="H212" s="231">
        <v>15</v>
      </c>
      <c r="I212" s="232"/>
      <c r="J212" s="233">
        <f>ROUND(I212*H212,2)</f>
        <v>0</v>
      </c>
      <c r="K212" s="229" t="s">
        <v>19</v>
      </c>
      <c r="L212" s="45"/>
      <c r="M212" s="234" t="s">
        <v>19</v>
      </c>
      <c r="N212" s="235" t="s">
        <v>47</v>
      </c>
      <c r="O212" s="85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1305</v>
      </c>
      <c r="AT212" s="238" t="s">
        <v>152</v>
      </c>
      <c r="AU212" s="238" t="s">
        <v>88</v>
      </c>
      <c r="AY212" s="18" t="s">
        <v>149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88</v>
      </c>
      <c r="BK212" s="239">
        <f>ROUND(I212*H212,2)</f>
        <v>0</v>
      </c>
      <c r="BL212" s="18" t="s">
        <v>1305</v>
      </c>
      <c r="BM212" s="238" t="s">
        <v>1306</v>
      </c>
    </row>
    <row r="213" s="2" customFormat="1" ht="24" customHeight="1">
      <c r="A213" s="39"/>
      <c r="B213" s="40"/>
      <c r="C213" s="227" t="s">
        <v>756</v>
      </c>
      <c r="D213" s="227" t="s">
        <v>152</v>
      </c>
      <c r="E213" s="228" t="s">
        <v>1307</v>
      </c>
      <c r="F213" s="229" t="s">
        <v>1308</v>
      </c>
      <c r="G213" s="230" t="s">
        <v>1304</v>
      </c>
      <c r="H213" s="231">
        <v>25</v>
      </c>
      <c r="I213" s="232"/>
      <c r="J213" s="233">
        <f>ROUND(I213*H213,2)</f>
        <v>0</v>
      </c>
      <c r="K213" s="229" t="s">
        <v>19</v>
      </c>
      <c r="L213" s="45"/>
      <c r="M213" s="234" t="s">
        <v>19</v>
      </c>
      <c r="N213" s="235" t="s">
        <v>47</v>
      </c>
      <c r="O213" s="85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1305</v>
      </c>
      <c r="AT213" s="238" t="s">
        <v>152</v>
      </c>
      <c r="AU213" s="238" t="s">
        <v>88</v>
      </c>
      <c r="AY213" s="18" t="s">
        <v>149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88</v>
      </c>
      <c r="BK213" s="239">
        <f>ROUND(I213*H213,2)</f>
        <v>0</v>
      </c>
      <c r="BL213" s="18" t="s">
        <v>1305</v>
      </c>
      <c r="BM213" s="238" t="s">
        <v>1309</v>
      </c>
    </row>
    <row r="214" s="2" customFormat="1" ht="24" customHeight="1">
      <c r="A214" s="39"/>
      <c r="B214" s="40"/>
      <c r="C214" s="227" t="s">
        <v>761</v>
      </c>
      <c r="D214" s="227" t="s">
        <v>152</v>
      </c>
      <c r="E214" s="228" t="s">
        <v>1310</v>
      </c>
      <c r="F214" s="229" t="s">
        <v>1311</v>
      </c>
      <c r="G214" s="230" t="s">
        <v>1304</v>
      </c>
      <c r="H214" s="231">
        <v>15</v>
      </c>
      <c r="I214" s="232"/>
      <c r="J214" s="233">
        <f>ROUND(I214*H214,2)</f>
        <v>0</v>
      </c>
      <c r="K214" s="229" t="s">
        <v>19</v>
      </c>
      <c r="L214" s="45"/>
      <c r="M214" s="234" t="s">
        <v>19</v>
      </c>
      <c r="N214" s="235" t="s">
        <v>47</v>
      </c>
      <c r="O214" s="85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1305</v>
      </c>
      <c r="AT214" s="238" t="s">
        <v>152</v>
      </c>
      <c r="AU214" s="238" t="s">
        <v>88</v>
      </c>
      <c r="AY214" s="18" t="s">
        <v>149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88</v>
      </c>
      <c r="BK214" s="239">
        <f>ROUND(I214*H214,2)</f>
        <v>0</v>
      </c>
      <c r="BL214" s="18" t="s">
        <v>1305</v>
      </c>
      <c r="BM214" s="238" t="s">
        <v>1312</v>
      </c>
    </row>
    <row r="215" s="2" customFormat="1" ht="24" customHeight="1">
      <c r="A215" s="39"/>
      <c r="B215" s="40"/>
      <c r="C215" s="227" t="s">
        <v>765</v>
      </c>
      <c r="D215" s="227" t="s">
        <v>152</v>
      </c>
      <c r="E215" s="228" t="s">
        <v>1313</v>
      </c>
      <c r="F215" s="229" t="s">
        <v>1314</v>
      </c>
      <c r="G215" s="230" t="s">
        <v>1304</v>
      </c>
      <c r="H215" s="231">
        <v>4</v>
      </c>
      <c r="I215" s="232"/>
      <c r="J215" s="233">
        <f>ROUND(I215*H215,2)</f>
        <v>0</v>
      </c>
      <c r="K215" s="229" t="s">
        <v>19</v>
      </c>
      <c r="L215" s="45"/>
      <c r="M215" s="234" t="s">
        <v>19</v>
      </c>
      <c r="N215" s="235" t="s">
        <v>47</v>
      </c>
      <c r="O215" s="85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1305</v>
      </c>
      <c r="AT215" s="238" t="s">
        <v>152</v>
      </c>
      <c r="AU215" s="238" t="s">
        <v>88</v>
      </c>
      <c r="AY215" s="18" t="s">
        <v>149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88</v>
      </c>
      <c r="BK215" s="239">
        <f>ROUND(I215*H215,2)</f>
        <v>0</v>
      </c>
      <c r="BL215" s="18" t="s">
        <v>1305</v>
      </c>
      <c r="BM215" s="238" t="s">
        <v>1315</v>
      </c>
    </row>
    <row r="216" s="2" customFormat="1" ht="24" customHeight="1">
      <c r="A216" s="39"/>
      <c r="B216" s="40"/>
      <c r="C216" s="227" t="s">
        <v>769</v>
      </c>
      <c r="D216" s="227" t="s">
        <v>152</v>
      </c>
      <c r="E216" s="228" t="s">
        <v>1316</v>
      </c>
      <c r="F216" s="229" t="s">
        <v>1317</v>
      </c>
      <c r="G216" s="230" t="s">
        <v>1304</v>
      </c>
      <c r="H216" s="231">
        <v>4</v>
      </c>
      <c r="I216" s="232"/>
      <c r="J216" s="233">
        <f>ROUND(I216*H216,2)</f>
        <v>0</v>
      </c>
      <c r="K216" s="229" t="s">
        <v>19</v>
      </c>
      <c r="L216" s="45"/>
      <c r="M216" s="234" t="s">
        <v>19</v>
      </c>
      <c r="N216" s="235" t="s">
        <v>47</v>
      </c>
      <c r="O216" s="85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1305</v>
      </c>
      <c r="AT216" s="238" t="s">
        <v>152</v>
      </c>
      <c r="AU216" s="238" t="s">
        <v>88</v>
      </c>
      <c r="AY216" s="18" t="s">
        <v>149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88</v>
      </c>
      <c r="BK216" s="239">
        <f>ROUND(I216*H216,2)</f>
        <v>0</v>
      </c>
      <c r="BL216" s="18" t="s">
        <v>1305</v>
      </c>
      <c r="BM216" s="238" t="s">
        <v>1318</v>
      </c>
    </row>
    <row r="217" s="2" customFormat="1" ht="16.5" customHeight="1">
      <c r="A217" s="39"/>
      <c r="B217" s="40"/>
      <c r="C217" s="227" t="s">
        <v>775</v>
      </c>
      <c r="D217" s="227" t="s">
        <v>152</v>
      </c>
      <c r="E217" s="228" t="s">
        <v>1319</v>
      </c>
      <c r="F217" s="229" t="s">
        <v>1320</v>
      </c>
      <c r="G217" s="230" t="s">
        <v>1304</v>
      </c>
      <c r="H217" s="231">
        <v>20</v>
      </c>
      <c r="I217" s="232"/>
      <c r="J217" s="233">
        <f>ROUND(I217*H217,2)</f>
        <v>0</v>
      </c>
      <c r="K217" s="229" t="s">
        <v>19</v>
      </c>
      <c r="L217" s="45"/>
      <c r="M217" s="234" t="s">
        <v>19</v>
      </c>
      <c r="N217" s="235" t="s">
        <v>47</v>
      </c>
      <c r="O217" s="85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1305</v>
      </c>
      <c r="AT217" s="238" t="s">
        <v>152</v>
      </c>
      <c r="AU217" s="238" t="s">
        <v>88</v>
      </c>
      <c r="AY217" s="18" t="s">
        <v>149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88</v>
      </c>
      <c r="BK217" s="239">
        <f>ROUND(I217*H217,2)</f>
        <v>0</v>
      </c>
      <c r="BL217" s="18" t="s">
        <v>1305</v>
      </c>
      <c r="BM217" s="238" t="s">
        <v>1321</v>
      </c>
    </row>
    <row r="218" s="2" customFormat="1" ht="16.5" customHeight="1">
      <c r="A218" s="39"/>
      <c r="B218" s="40"/>
      <c r="C218" s="227" t="s">
        <v>779</v>
      </c>
      <c r="D218" s="227" t="s">
        <v>152</v>
      </c>
      <c r="E218" s="228" t="s">
        <v>1322</v>
      </c>
      <c r="F218" s="229" t="s">
        <v>1323</v>
      </c>
      <c r="G218" s="230" t="s">
        <v>1304</v>
      </c>
      <c r="H218" s="231">
        <v>15</v>
      </c>
      <c r="I218" s="232"/>
      <c r="J218" s="233">
        <f>ROUND(I218*H218,2)</f>
        <v>0</v>
      </c>
      <c r="K218" s="229" t="s">
        <v>19</v>
      </c>
      <c r="L218" s="45"/>
      <c r="M218" s="234" t="s">
        <v>19</v>
      </c>
      <c r="N218" s="235" t="s">
        <v>47</v>
      </c>
      <c r="O218" s="85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1305</v>
      </c>
      <c r="AT218" s="238" t="s">
        <v>152</v>
      </c>
      <c r="AU218" s="238" t="s">
        <v>88</v>
      </c>
      <c r="AY218" s="18" t="s">
        <v>149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88</v>
      </c>
      <c r="BK218" s="239">
        <f>ROUND(I218*H218,2)</f>
        <v>0</v>
      </c>
      <c r="BL218" s="18" t="s">
        <v>1305</v>
      </c>
      <c r="BM218" s="238" t="s">
        <v>1324</v>
      </c>
    </row>
    <row r="219" s="12" customFormat="1" ht="22.8" customHeight="1">
      <c r="A219" s="12"/>
      <c r="B219" s="211"/>
      <c r="C219" s="212"/>
      <c r="D219" s="213" t="s">
        <v>74</v>
      </c>
      <c r="E219" s="225" t="s">
        <v>1325</v>
      </c>
      <c r="F219" s="225" t="s">
        <v>1326</v>
      </c>
      <c r="G219" s="212"/>
      <c r="H219" s="212"/>
      <c r="I219" s="215"/>
      <c r="J219" s="226">
        <f>BK219</f>
        <v>0</v>
      </c>
      <c r="K219" s="212"/>
      <c r="L219" s="217"/>
      <c r="M219" s="218"/>
      <c r="N219" s="219"/>
      <c r="O219" s="219"/>
      <c r="P219" s="220">
        <f>P220</f>
        <v>0</v>
      </c>
      <c r="Q219" s="219"/>
      <c r="R219" s="220">
        <f>R220</f>
        <v>0</v>
      </c>
      <c r="S219" s="219"/>
      <c r="T219" s="221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2" t="s">
        <v>82</v>
      </c>
      <c r="AT219" s="223" t="s">
        <v>74</v>
      </c>
      <c r="AU219" s="223" t="s">
        <v>82</v>
      </c>
      <c r="AY219" s="222" t="s">
        <v>149</v>
      </c>
      <c r="BK219" s="224">
        <f>BK220</f>
        <v>0</v>
      </c>
    </row>
    <row r="220" s="2" customFormat="1" ht="24" customHeight="1">
      <c r="A220" s="39"/>
      <c r="B220" s="40"/>
      <c r="C220" s="227" t="s">
        <v>783</v>
      </c>
      <c r="D220" s="227" t="s">
        <v>152</v>
      </c>
      <c r="E220" s="228" t="s">
        <v>1327</v>
      </c>
      <c r="F220" s="229" t="s">
        <v>1328</v>
      </c>
      <c r="G220" s="230" t="s">
        <v>1304</v>
      </c>
      <c r="H220" s="231">
        <v>15</v>
      </c>
      <c r="I220" s="232"/>
      <c r="J220" s="233">
        <f>ROUND(I220*H220,2)</f>
        <v>0</v>
      </c>
      <c r="K220" s="229" t="s">
        <v>19</v>
      </c>
      <c r="L220" s="45"/>
      <c r="M220" s="283" t="s">
        <v>19</v>
      </c>
      <c r="N220" s="284" t="s">
        <v>47</v>
      </c>
      <c r="O220" s="285"/>
      <c r="P220" s="286">
        <f>O220*H220</f>
        <v>0</v>
      </c>
      <c r="Q220" s="286">
        <v>0</v>
      </c>
      <c r="R220" s="286">
        <f>Q220*H220</f>
        <v>0</v>
      </c>
      <c r="S220" s="286">
        <v>0</v>
      </c>
      <c r="T220" s="28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1329</v>
      </c>
      <c r="AT220" s="238" t="s">
        <v>152</v>
      </c>
      <c r="AU220" s="238" t="s">
        <v>88</v>
      </c>
      <c r="AY220" s="18" t="s">
        <v>149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88</v>
      </c>
      <c r="BK220" s="239">
        <f>ROUND(I220*H220,2)</f>
        <v>0</v>
      </c>
      <c r="BL220" s="18" t="s">
        <v>1329</v>
      </c>
      <c r="BM220" s="238" t="s">
        <v>1330</v>
      </c>
    </row>
    <row r="221" s="2" customFormat="1" ht="6.96" customHeight="1">
      <c r="A221" s="39"/>
      <c r="B221" s="60"/>
      <c r="C221" s="61"/>
      <c r="D221" s="61"/>
      <c r="E221" s="61"/>
      <c r="F221" s="61"/>
      <c r="G221" s="61"/>
      <c r="H221" s="61"/>
      <c r="I221" s="176"/>
      <c r="J221" s="61"/>
      <c r="K221" s="61"/>
      <c r="L221" s="45"/>
      <c r="M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</row>
  </sheetData>
  <sheetProtection sheet="1" autoFilter="0" formatColumns="0" formatRows="0" objects="1" scenarios="1" spinCount="100000" saltValue="VU/Spw3WnNpKFnsUFhpJCQhEn50X1glPRfpbn9xQD0psmfMEw7b5JDaLJwtA6WsQlVb75ASjrlNbxRgwrjlPeQ==" hashValue="5k0GJtH298Er8RkXvhD0uJ1hvi6an1fPDT5ngUxF0n3d4sw/oB6u8TJuOYDd11zclRfzZv1L1z2Z07qbscakDw==" algorithmName="SHA-512" password="CC35"/>
  <autoFilter ref="C94:K2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82</v>
      </c>
    </row>
    <row r="4" s="1" customFormat="1" ht="24.96" customHeight="1">
      <c r="B4" s="21"/>
      <c r="D4" s="143" t="s">
        <v>105</v>
      </c>
      <c r="I4" s="139"/>
      <c r="L4" s="21"/>
      <c r="M4" s="144" t="s">
        <v>10</v>
      </c>
      <c r="AT4" s="18" t="s">
        <v>4</v>
      </c>
    </row>
    <row r="5" s="1" customFormat="1" ht="6.96" customHeight="1">
      <c r="B5" s="21"/>
      <c r="I5" s="139"/>
      <c r="L5" s="21"/>
    </row>
    <row r="6" s="1" customFormat="1" ht="12" customHeight="1">
      <c r="B6" s="21"/>
      <c r="D6" s="145" t="s">
        <v>16</v>
      </c>
      <c r="I6" s="139"/>
      <c r="L6" s="21"/>
    </row>
    <row r="7" s="1" customFormat="1" ht="16.5" customHeight="1">
      <c r="B7" s="21"/>
      <c r="E7" s="146" t="str">
        <f>'Rekapitulace stavby'!K6</f>
        <v>Ivanovice na Hané ON - oprava (bytové)</v>
      </c>
      <c r="F7" s="145"/>
      <c r="G7" s="145"/>
      <c r="H7" s="145"/>
      <c r="I7" s="139"/>
      <c r="L7" s="21"/>
    </row>
    <row r="8" s="1" customFormat="1" ht="12" customHeight="1">
      <c r="B8" s="21"/>
      <c r="D8" s="145" t="s">
        <v>106</v>
      </c>
      <c r="I8" s="139"/>
      <c r="L8" s="21"/>
    </row>
    <row r="9" s="2" customFormat="1" ht="16.5" customHeight="1">
      <c r="A9" s="39"/>
      <c r="B9" s="45"/>
      <c r="C9" s="39"/>
      <c r="D9" s="39"/>
      <c r="E9" s="146" t="s">
        <v>107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108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1331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50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22</v>
      </c>
      <c r="G14" s="39"/>
      <c r="H14" s="39"/>
      <c r="I14" s="150" t="s">
        <v>23</v>
      </c>
      <c r="J14" s="151" t="str">
        <f>'Rekapitulace stavby'!AN8</f>
        <v>4. 7. 2019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50" t="s">
        <v>26</v>
      </c>
      <c r="J16" s="134" t="s">
        <v>27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50" t="s">
        <v>29</v>
      </c>
      <c r="J17" s="134" t="s">
        <v>30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50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50" t="s">
        <v>29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50" t="s">
        <v>26</v>
      </c>
      <c r="J22" s="134" t="s">
        <v>34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110</v>
      </c>
      <c r="F23" s="39"/>
      <c r="G23" s="39"/>
      <c r="H23" s="39"/>
      <c r="I23" s="150" t="s">
        <v>29</v>
      </c>
      <c r="J23" s="134" t="s">
        <v>36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38</v>
      </c>
      <c r="E25" s="39"/>
      <c r="F25" s="39"/>
      <c r="G25" s="39"/>
      <c r="H25" s="39"/>
      <c r="I25" s="150" t="s">
        <v>26</v>
      </c>
      <c r="J25" s="134" t="str">
        <f>IF('Rekapitulace stavby'!AN19="","",'Rekapitulace stavby'!AN19)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50" t="s">
        <v>29</v>
      </c>
      <c r="J26" s="134" t="str">
        <f>IF('Rekapitulace stavby'!AN20="","",'Rekapitulace stavby'!AN20)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39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9.25" customHeight="1">
      <c r="A29" s="152"/>
      <c r="B29" s="153"/>
      <c r="C29" s="152"/>
      <c r="D29" s="152"/>
      <c r="E29" s="154" t="s">
        <v>40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41</v>
      </c>
      <c r="E32" s="39"/>
      <c r="F32" s="39"/>
      <c r="G32" s="39"/>
      <c r="H32" s="39"/>
      <c r="I32" s="147"/>
      <c r="J32" s="160">
        <f>ROUND(J105,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43</v>
      </c>
      <c r="G34" s="39"/>
      <c r="H34" s="39"/>
      <c r="I34" s="162" t="s">
        <v>42</v>
      </c>
      <c r="J34" s="161" t="s">
        <v>44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45</v>
      </c>
      <c r="E35" s="145" t="s">
        <v>46</v>
      </c>
      <c r="F35" s="164">
        <f>ROUND((SUM(BE105:BE221)),  2)</f>
        <v>0</v>
      </c>
      <c r="G35" s="39"/>
      <c r="H35" s="39"/>
      <c r="I35" s="165">
        <v>0.20999999999999999</v>
      </c>
      <c r="J35" s="164">
        <f>ROUND(((SUM(BE105:BE221))*I35),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47</v>
      </c>
      <c r="F36" s="164">
        <f>ROUND((SUM(BF105:BF221)),  2)</f>
        <v>0</v>
      </c>
      <c r="G36" s="39"/>
      <c r="H36" s="39"/>
      <c r="I36" s="165">
        <v>0.14999999999999999</v>
      </c>
      <c r="J36" s="164">
        <f>ROUND(((SUM(BF105:BF221))*I36),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48</v>
      </c>
      <c r="F37" s="164">
        <f>ROUND((SUM(BG105:BG221)),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49</v>
      </c>
      <c r="F38" s="164">
        <f>ROUND((SUM(BH105:BH221)),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50</v>
      </c>
      <c r="F39" s="164">
        <f>ROUND((SUM(BI105:BI221)),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51</v>
      </c>
      <c r="E41" s="168"/>
      <c r="F41" s="168"/>
      <c r="G41" s="169" t="s">
        <v>52</v>
      </c>
      <c r="H41" s="170" t="s">
        <v>53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80" t="str">
        <f>E7</f>
        <v>Ivanovice na Hané ON - oprava (bytové)</v>
      </c>
      <c r="F50" s="33"/>
      <c r="G50" s="33"/>
      <c r="H50" s="33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106</v>
      </c>
      <c r="D51" s="23"/>
      <c r="E51" s="23"/>
      <c r="F51" s="23"/>
      <c r="G51" s="23"/>
      <c r="H51" s="23"/>
      <c r="I51" s="139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80" t="s">
        <v>107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108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300, 800 - ZTI, Plyn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150" t="s">
        <v>23</v>
      </c>
      <c r="J56" s="73" t="str">
        <f>IF(J14="","",J14)</f>
        <v>4. 7. 2019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7.9" customHeight="1">
      <c r="A58" s="39"/>
      <c r="B58" s="40"/>
      <c r="C58" s="33" t="s">
        <v>25</v>
      </c>
      <c r="D58" s="41"/>
      <c r="E58" s="41"/>
      <c r="F58" s="28" t="str">
        <f>E17</f>
        <v>SŽDC, s.o., Dlážděná 1003/7, 11000 Praha-N.Město</v>
      </c>
      <c r="G58" s="41"/>
      <c r="H58" s="41"/>
      <c r="I58" s="150" t="s">
        <v>33</v>
      </c>
      <c r="J58" s="37" t="str">
        <f>E23</f>
        <v>DSK PLAN s.r.o., Staňkova 41, Brno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150" t="s">
        <v>38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81" t="s">
        <v>112</v>
      </c>
      <c r="D61" s="182"/>
      <c r="E61" s="182"/>
      <c r="F61" s="182"/>
      <c r="G61" s="182"/>
      <c r="H61" s="182"/>
      <c r="I61" s="183"/>
      <c r="J61" s="184" t="s">
        <v>113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85" t="s">
        <v>73</v>
      </c>
      <c r="D63" s="41"/>
      <c r="E63" s="41"/>
      <c r="F63" s="41"/>
      <c r="G63" s="41"/>
      <c r="H63" s="41"/>
      <c r="I63" s="147"/>
      <c r="J63" s="103">
        <f>J105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86"/>
      <c r="C64" s="187"/>
      <c r="D64" s="188" t="s">
        <v>115</v>
      </c>
      <c r="E64" s="189"/>
      <c r="F64" s="189"/>
      <c r="G64" s="189"/>
      <c r="H64" s="189"/>
      <c r="I64" s="190"/>
      <c r="J64" s="191">
        <f>J106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3"/>
      <c r="C65" s="126"/>
      <c r="D65" s="194" t="s">
        <v>1332</v>
      </c>
      <c r="E65" s="195"/>
      <c r="F65" s="195"/>
      <c r="G65" s="195"/>
      <c r="H65" s="195"/>
      <c r="I65" s="196"/>
      <c r="J65" s="197">
        <f>J107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3"/>
      <c r="C66" s="126"/>
      <c r="D66" s="194" t="s">
        <v>1333</v>
      </c>
      <c r="E66" s="195"/>
      <c r="F66" s="195"/>
      <c r="G66" s="195"/>
      <c r="H66" s="195"/>
      <c r="I66" s="196"/>
      <c r="J66" s="197">
        <f>J110</f>
        <v>0</v>
      </c>
      <c r="K66" s="126"/>
      <c r="L66" s="19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3"/>
      <c r="C67" s="126"/>
      <c r="D67" s="194" t="s">
        <v>1334</v>
      </c>
      <c r="E67" s="195"/>
      <c r="F67" s="195"/>
      <c r="G67" s="195"/>
      <c r="H67" s="195"/>
      <c r="I67" s="196"/>
      <c r="J67" s="197">
        <f>J113</f>
        <v>0</v>
      </c>
      <c r="K67" s="126"/>
      <c r="L67" s="19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3"/>
      <c r="C68" s="126"/>
      <c r="D68" s="194" t="s">
        <v>1335</v>
      </c>
      <c r="E68" s="195"/>
      <c r="F68" s="195"/>
      <c r="G68" s="195"/>
      <c r="H68" s="195"/>
      <c r="I68" s="196"/>
      <c r="J68" s="197">
        <f>J117</f>
        <v>0</v>
      </c>
      <c r="K68" s="126"/>
      <c r="L68" s="19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3"/>
      <c r="C69" s="126"/>
      <c r="D69" s="194" t="s">
        <v>1336</v>
      </c>
      <c r="E69" s="195"/>
      <c r="F69" s="195"/>
      <c r="G69" s="195"/>
      <c r="H69" s="195"/>
      <c r="I69" s="196"/>
      <c r="J69" s="197">
        <f>J120</f>
        <v>0</v>
      </c>
      <c r="K69" s="126"/>
      <c r="L69" s="19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3"/>
      <c r="C70" s="126"/>
      <c r="D70" s="194" t="s">
        <v>1337</v>
      </c>
      <c r="E70" s="195"/>
      <c r="F70" s="195"/>
      <c r="G70" s="195"/>
      <c r="H70" s="195"/>
      <c r="I70" s="196"/>
      <c r="J70" s="197">
        <f>J122</f>
        <v>0</v>
      </c>
      <c r="K70" s="126"/>
      <c r="L70" s="19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3"/>
      <c r="C71" s="126"/>
      <c r="D71" s="194" t="s">
        <v>1338</v>
      </c>
      <c r="E71" s="195"/>
      <c r="F71" s="195"/>
      <c r="G71" s="195"/>
      <c r="H71" s="195"/>
      <c r="I71" s="196"/>
      <c r="J71" s="197">
        <f>J124</f>
        <v>0</v>
      </c>
      <c r="K71" s="126"/>
      <c r="L71" s="19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3"/>
      <c r="C72" s="126"/>
      <c r="D72" s="194" t="s">
        <v>1339</v>
      </c>
      <c r="E72" s="195"/>
      <c r="F72" s="195"/>
      <c r="G72" s="195"/>
      <c r="H72" s="195"/>
      <c r="I72" s="196"/>
      <c r="J72" s="197">
        <f>J126</f>
        <v>0</v>
      </c>
      <c r="K72" s="126"/>
      <c r="L72" s="19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3"/>
      <c r="C73" s="126"/>
      <c r="D73" s="194" t="s">
        <v>1340</v>
      </c>
      <c r="E73" s="195"/>
      <c r="F73" s="195"/>
      <c r="G73" s="195"/>
      <c r="H73" s="195"/>
      <c r="I73" s="196"/>
      <c r="J73" s="197">
        <f>J128</f>
        <v>0</v>
      </c>
      <c r="K73" s="126"/>
      <c r="L73" s="19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3"/>
      <c r="C74" s="126"/>
      <c r="D74" s="194" t="s">
        <v>1341</v>
      </c>
      <c r="E74" s="195"/>
      <c r="F74" s="195"/>
      <c r="G74" s="195"/>
      <c r="H74" s="195"/>
      <c r="I74" s="196"/>
      <c r="J74" s="197">
        <f>J133</f>
        <v>0</v>
      </c>
      <c r="K74" s="126"/>
      <c r="L74" s="19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86"/>
      <c r="C75" s="187"/>
      <c r="D75" s="188" t="s">
        <v>122</v>
      </c>
      <c r="E75" s="189"/>
      <c r="F75" s="189"/>
      <c r="G75" s="189"/>
      <c r="H75" s="189"/>
      <c r="I75" s="190"/>
      <c r="J75" s="191">
        <f>J136</f>
        <v>0</v>
      </c>
      <c r="K75" s="187"/>
      <c r="L75" s="19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93"/>
      <c r="C76" s="126"/>
      <c r="D76" s="194" t="s">
        <v>124</v>
      </c>
      <c r="E76" s="195"/>
      <c r="F76" s="195"/>
      <c r="G76" s="195"/>
      <c r="H76" s="195"/>
      <c r="I76" s="196"/>
      <c r="J76" s="197">
        <f>J137</f>
        <v>0</v>
      </c>
      <c r="K76" s="126"/>
      <c r="L76" s="19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3"/>
      <c r="C77" s="126"/>
      <c r="D77" s="194" t="s">
        <v>1342</v>
      </c>
      <c r="E77" s="195"/>
      <c r="F77" s="195"/>
      <c r="G77" s="195"/>
      <c r="H77" s="195"/>
      <c r="I77" s="196"/>
      <c r="J77" s="197">
        <f>J140</f>
        <v>0</v>
      </c>
      <c r="K77" s="126"/>
      <c r="L77" s="19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3"/>
      <c r="C78" s="126"/>
      <c r="D78" s="194" t="s">
        <v>1343</v>
      </c>
      <c r="E78" s="195"/>
      <c r="F78" s="195"/>
      <c r="G78" s="195"/>
      <c r="H78" s="195"/>
      <c r="I78" s="196"/>
      <c r="J78" s="197">
        <f>J157</f>
        <v>0</v>
      </c>
      <c r="K78" s="126"/>
      <c r="L78" s="19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3"/>
      <c r="C79" s="126"/>
      <c r="D79" s="194" t="s">
        <v>1344</v>
      </c>
      <c r="E79" s="195"/>
      <c r="F79" s="195"/>
      <c r="G79" s="195"/>
      <c r="H79" s="195"/>
      <c r="I79" s="196"/>
      <c r="J79" s="197">
        <f>J180</f>
        <v>0</v>
      </c>
      <c r="K79" s="126"/>
      <c r="L79" s="19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93"/>
      <c r="C80" s="126"/>
      <c r="D80" s="194" t="s">
        <v>1345</v>
      </c>
      <c r="E80" s="195"/>
      <c r="F80" s="195"/>
      <c r="G80" s="195"/>
      <c r="H80" s="195"/>
      <c r="I80" s="196"/>
      <c r="J80" s="197">
        <f>J192</f>
        <v>0</v>
      </c>
      <c r="K80" s="126"/>
      <c r="L80" s="19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93"/>
      <c r="C81" s="126"/>
      <c r="D81" s="194" t="s">
        <v>1346</v>
      </c>
      <c r="E81" s="195"/>
      <c r="F81" s="195"/>
      <c r="G81" s="195"/>
      <c r="H81" s="195"/>
      <c r="I81" s="196"/>
      <c r="J81" s="197">
        <f>J194</f>
        <v>0</v>
      </c>
      <c r="K81" s="126"/>
      <c r="L81" s="19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93"/>
      <c r="C82" s="126"/>
      <c r="D82" s="194" t="s">
        <v>1347</v>
      </c>
      <c r="E82" s="195"/>
      <c r="F82" s="195"/>
      <c r="G82" s="195"/>
      <c r="H82" s="195"/>
      <c r="I82" s="196"/>
      <c r="J82" s="197">
        <f>J200</f>
        <v>0</v>
      </c>
      <c r="K82" s="126"/>
      <c r="L82" s="19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93"/>
      <c r="C83" s="126"/>
      <c r="D83" s="194" t="s">
        <v>1348</v>
      </c>
      <c r="E83" s="195"/>
      <c r="F83" s="195"/>
      <c r="G83" s="195"/>
      <c r="H83" s="195"/>
      <c r="I83" s="196"/>
      <c r="J83" s="197">
        <f>J219</f>
        <v>0</v>
      </c>
      <c r="K83" s="126"/>
      <c r="L83" s="19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39"/>
      <c r="B84" s="40"/>
      <c r="C84" s="41"/>
      <c r="D84" s="41"/>
      <c r="E84" s="41"/>
      <c r="F84" s="41"/>
      <c r="G84" s="41"/>
      <c r="H84" s="41"/>
      <c r="I84" s="147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60"/>
      <c r="C85" s="61"/>
      <c r="D85" s="61"/>
      <c r="E85" s="61"/>
      <c r="F85" s="61"/>
      <c r="G85" s="61"/>
      <c r="H85" s="61"/>
      <c r="I85" s="176"/>
      <c r="J85" s="61"/>
      <c r="K85" s="6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9" s="2" customFormat="1" ht="6.96" customHeight="1">
      <c r="A89" s="39"/>
      <c r="B89" s="62"/>
      <c r="C89" s="63"/>
      <c r="D89" s="63"/>
      <c r="E89" s="63"/>
      <c r="F89" s="63"/>
      <c r="G89" s="63"/>
      <c r="H89" s="63"/>
      <c r="I89" s="179"/>
      <c r="J89" s="63"/>
      <c r="K89" s="63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4.96" customHeight="1">
      <c r="A90" s="39"/>
      <c r="B90" s="40"/>
      <c r="C90" s="24" t="s">
        <v>134</v>
      </c>
      <c r="D90" s="41"/>
      <c r="E90" s="41"/>
      <c r="F90" s="41"/>
      <c r="G90" s="41"/>
      <c r="H90" s="41"/>
      <c r="I90" s="147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147"/>
      <c r="J91" s="41"/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16</v>
      </c>
      <c r="D92" s="41"/>
      <c r="E92" s="41"/>
      <c r="F92" s="41"/>
      <c r="G92" s="41"/>
      <c r="H92" s="41"/>
      <c r="I92" s="147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6.5" customHeight="1">
      <c r="A93" s="39"/>
      <c r="B93" s="40"/>
      <c r="C93" s="41"/>
      <c r="D93" s="41"/>
      <c r="E93" s="180" t="str">
        <f>E7</f>
        <v>Ivanovice na Hané ON - oprava (bytové)</v>
      </c>
      <c r="F93" s="33"/>
      <c r="G93" s="33"/>
      <c r="H93" s="33"/>
      <c r="I93" s="147"/>
      <c r="J93" s="41"/>
      <c r="K93" s="41"/>
      <c r="L93" s="14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" customFormat="1" ht="12" customHeight="1">
      <c r="B94" s="22"/>
      <c r="C94" s="33" t="s">
        <v>106</v>
      </c>
      <c r="D94" s="23"/>
      <c r="E94" s="23"/>
      <c r="F94" s="23"/>
      <c r="G94" s="23"/>
      <c r="H94" s="23"/>
      <c r="I94" s="139"/>
      <c r="J94" s="23"/>
      <c r="K94" s="23"/>
      <c r="L94" s="21"/>
    </row>
    <row r="95" s="2" customFormat="1" ht="16.5" customHeight="1">
      <c r="A95" s="39"/>
      <c r="B95" s="40"/>
      <c r="C95" s="41"/>
      <c r="D95" s="41"/>
      <c r="E95" s="180" t="s">
        <v>107</v>
      </c>
      <c r="F95" s="41"/>
      <c r="G95" s="41"/>
      <c r="H95" s="41"/>
      <c r="I95" s="147"/>
      <c r="J95" s="41"/>
      <c r="K95" s="41"/>
      <c r="L95" s="148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108</v>
      </c>
      <c r="D96" s="41"/>
      <c r="E96" s="41"/>
      <c r="F96" s="41"/>
      <c r="G96" s="41"/>
      <c r="H96" s="41"/>
      <c r="I96" s="147"/>
      <c r="J96" s="41"/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6.5" customHeight="1">
      <c r="A97" s="39"/>
      <c r="B97" s="40"/>
      <c r="C97" s="41"/>
      <c r="D97" s="41"/>
      <c r="E97" s="70" t="str">
        <f>E11</f>
        <v>300, 800 - ZTI, Plyn</v>
      </c>
      <c r="F97" s="41"/>
      <c r="G97" s="41"/>
      <c r="H97" s="41"/>
      <c r="I97" s="147"/>
      <c r="J97" s="41"/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147"/>
      <c r="J98" s="41"/>
      <c r="K98" s="41"/>
      <c r="L98" s="14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2" customHeight="1">
      <c r="A99" s="39"/>
      <c r="B99" s="40"/>
      <c r="C99" s="33" t="s">
        <v>21</v>
      </c>
      <c r="D99" s="41"/>
      <c r="E99" s="41"/>
      <c r="F99" s="28" t="str">
        <f>F14</f>
        <v xml:space="preserve"> </v>
      </c>
      <c r="G99" s="41"/>
      <c r="H99" s="41"/>
      <c r="I99" s="150" t="s">
        <v>23</v>
      </c>
      <c r="J99" s="73" t="str">
        <f>IF(J14="","",J14)</f>
        <v>4. 7. 2019</v>
      </c>
      <c r="K99" s="41"/>
      <c r="L99" s="14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40"/>
      <c r="C100" s="41"/>
      <c r="D100" s="41"/>
      <c r="E100" s="41"/>
      <c r="F100" s="41"/>
      <c r="G100" s="41"/>
      <c r="H100" s="41"/>
      <c r="I100" s="147"/>
      <c r="J100" s="41"/>
      <c r="K100" s="41"/>
      <c r="L100" s="148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27.9" customHeight="1">
      <c r="A101" s="39"/>
      <c r="B101" s="40"/>
      <c r="C101" s="33" t="s">
        <v>25</v>
      </c>
      <c r="D101" s="41"/>
      <c r="E101" s="41"/>
      <c r="F101" s="28" t="str">
        <f>E17</f>
        <v>SŽDC, s.o., Dlážděná 1003/7, 11000 Praha-N.Město</v>
      </c>
      <c r="G101" s="41"/>
      <c r="H101" s="41"/>
      <c r="I101" s="150" t="s">
        <v>33</v>
      </c>
      <c r="J101" s="37" t="str">
        <f>E23</f>
        <v>DSK PLAN s.r.o., Staňkova 41, Brno</v>
      </c>
      <c r="K101" s="41"/>
      <c r="L101" s="148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5.15" customHeight="1">
      <c r="A102" s="39"/>
      <c r="B102" s="40"/>
      <c r="C102" s="33" t="s">
        <v>31</v>
      </c>
      <c r="D102" s="41"/>
      <c r="E102" s="41"/>
      <c r="F102" s="28" t="str">
        <f>IF(E20="","",E20)</f>
        <v>Vyplň údaj</v>
      </c>
      <c r="G102" s="41"/>
      <c r="H102" s="41"/>
      <c r="I102" s="150" t="s">
        <v>38</v>
      </c>
      <c r="J102" s="37" t="str">
        <f>E26</f>
        <v xml:space="preserve"> </v>
      </c>
      <c r="K102" s="41"/>
      <c r="L102" s="148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0.32" customHeight="1">
      <c r="A103" s="39"/>
      <c r="B103" s="40"/>
      <c r="C103" s="41"/>
      <c r="D103" s="41"/>
      <c r="E103" s="41"/>
      <c r="F103" s="41"/>
      <c r="G103" s="41"/>
      <c r="H103" s="41"/>
      <c r="I103" s="147"/>
      <c r="J103" s="41"/>
      <c r="K103" s="41"/>
      <c r="L103" s="148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11" customFormat="1" ht="29.28" customHeight="1">
      <c r="A104" s="199"/>
      <c r="B104" s="200"/>
      <c r="C104" s="201" t="s">
        <v>135</v>
      </c>
      <c r="D104" s="202" t="s">
        <v>60</v>
      </c>
      <c r="E104" s="202" t="s">
        <v>56</v>
      </c>
      <c r="F104" s="202" t="s">
        <v>57</v>
      </c>
      <c r="G104" s="202" t="s">
        <v>136</v>
      </c>
      <c r="H104" s="202" t="s">
        <v>137</v>
      </c>
      <c r="I104" s="203" t="s">
        <v>138</v>
      </c>
      <c r="J104" s="202" t="s">
        <v>113</v>
      </c>
      <c r="K104" s="204" t="s">
        <v>139</v>
      </c>
      <c r="L104" s="205"/>
      <c r="M104" s="93" t="s">
        <v>19</v>
      </c>
      <c r="N104" s="94" t="s">
        <v>45</v>
      </c>
      <c r="O104" s="94" t="s">
        <v>140</v>
      </c>
      <c r="P104" s="94" t="s">
        <v>141</v>
      </c>
      <c r="Q104" s="94" t="s">
        <v>142</v>
      </c>
      <c r="R104" s="94" t="s">
        <v>143</v>
      </c>
      <c r="S104" s="94" t="s">
        <v>144</v>
      </c>
      <c r="T104" s="95" t="s">
        <v>145</v>
      </c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199"/>
    </row>
    <row r="105" s="2" customFormat="1" ht="22.8" customHeight="1">
      <c r="A105" s="39"/>
      <c r="B105" s="40"/>
      <c r="C105" s="100" t="s">
        <v>146</v>
      </c>
      <c r="D105" s="41"/>
      <c r="E105" s="41"/>
      <c r="F105" s="41"/>
      <c r="G105" s="41"/>
      <c r="H105" s="41"/>
      <c r="I105" s="147"/>
      <c r="J105" s="206">
        <f>BK105</f>
        <v>0</v>
      </c>
      <c r="K105" s="41"/>
      <c r="L105" s="45"/>
      <c r="M105" s="96"/>
      <c r="N105" s="207"/>
      <c r="O105" s="97"/>
      <c r="P105" s="208">
        <f>P106+P136</f>
        <v>0</v>
      </c>
      <c r="Q105" s="97"/>
      <c r="R105" s="208">
        <f>R106+R136</f>
        <v>0</v>
      </c>
      <c r="S105" s="97"/>
      <c r="T105" s="209">
        <f>T106+T136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74</v>
      </c>
      <c r="AU105" s="18" t="s">
        <v>114</v>
      </c>
      <c r="BK105" s="210">
        <f>BK106+BK136</f>
        <v>0</v>
      </c>
    </row>
    <row r="106" s="12" customFormat="1" ht="25.92" customHeight="1">
      <c r="A106" s="12"/>
      <c r="B106" s="211"/>
      <c r="C106" s="212"/>
      <c r="D106" s="213" t="s">
        <v>74</v>
      </c>
      <c r="E106" s="214" t="s">
        <v>147</v>
      </c>
      <c r="F106" s="214" t="s">
        <v>148</v>
      </c>
      <c r="G106" s="212"/>
      <c r="H106" s="212"/>
      <c r="I106" s="215"/>
      <c r="J106" s="216">
        <f>BK106</f>
        <v>0</v>
      </c>
      <c r="K106" s="212"/>
      <c r="L106" s="217"/>
      <c r="M106" s="218"/>
      <c r="N106" s="219"/>
      <c r="O106" s="219"/>
      <c r="P106" s="220">
        <f>P107+P110+P113+P117+P120+P122+P124+P126+P128+P133</f>
        <v>0</v>
      </c>
      <c r="Q106" s="219"/>
      <c r="R106" s="220">
        <f>R107+R110+R113+R117+R120+R122+R124+R126+R128+R133</f>
        <v>0</v>
      </c>
      <c r="S106" s="219"/>
      <c r="T106" s="221">
        <f>T107+T110+T113+T117+T120+T122+T124+T126+T128+T133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22" t="s">
        <v>82</v>
      </c>
      <c r="AT106" s="223" t="s">
        <v>74</v>
      </c>
      <c r="AU106" s="223" t="s">
        <v>75</v>
      </c>
      <c r="AY106" s="222" t="s">
        <v>149</v>
      </c>
      <c r="BK106" s="224">
        <f>BK107+BK110+BK113+BK117+BK120+BK122+BK124+BK126+BK128+BK133</f>
        <v>0</v>
      </c>
    </row>
    <row r="107" s="12" customFormat="1" ht="22.8" customHeight="1">
      <c r="A107" s="12"/>
      <c r="B107" s="211"/>
      <c r="C107" s="212"/>
      <c r="D107" s="213" t="s">
        <v>74</v>
      </c>
      <c r="E107" s="225" t="s">
        <v>230</v>
      </c>
      <c r="F107" s="225" t="s">
        <v>1349</v>
      </c>
      <c r="G107" s="212"/>
      <c r="H107" s="212"/>
      <c r="I107" s="215"/>
      <c r="J107" s="226">
        <f>BK107</f>
        <v>0</v>
      </c>
      <c r="K107" s="212"/>
      <c r="L107" s="217"/>
      <c r="M107" s="218"/>
      <c r="N107" s="219"/>
      <c r="O107" s="219"/>
      <c r="P107" s="220">
        <f>SUM(P108:P109)</f>
        <v>0</v>
      </c>
      <c r="Q107" s="219"/>
      <c r="R107" s="220">
        <f>SUM(R108:R109)</f>
        <v>0</v>
      </c>
      <c r="S107" s="219"/>
      <c r="T107" s="221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22" t="s">
        <v>82</v>
      </c>
      <c r="AT107" s="223" t="s">
        <v>74</v>
      </c>
      <c r="AU107" s="223" t="s">
        <v>82</v>
      </c>
      <c r="AY107" s="222" t="s">
        <v>149</v>
      </c>
      <c r="BK107" s="224">
        <f>SUM(BK108:BK109)</f>
        <v>0</v>
      </c>
    </row>
    <row r="108" s="2" customFormat="1" ht="16.5" customHeight="1">
      <c r="A108" s="39"/>
      <c r="B108" s="40"/>
      <c r="C108" s="227" t="s">
        <v>82</v>
      </c>
      <c r="D108" s="227" t="s">
        <v>152</v>
      </c>
      <c r="E108" s="228" t="s">
        <v>1350</v>
      </c>
      <c r="F108" s="229" t="s">
        <v>1351</v>
      </c>
      <c r="G108" s="230" t="s">
        <v>155</v>
      </c>
      <c r="H108" s="231">
        <v>3.0600000000000001</v>
      </c>
      <c r="I108" s="232"/>
      <c r="J108" s="233">
        <f>ROUND(I108*H108,2)</f>
        <v>0</v>
      </c>
      <c r="K108" s="229" t="s">
        <v>19</v>
      </c>
      <c r="L108" s="45"/>
      <c r="M108" s="234" t="s">
        <v>19</v>
      </c>
      <c r="N108" s="235" t="s">
        <v>47</v>
      </c>
      <c r="O108" s="85"/>
      <c r="P108" s="236">
        <f>O108*H108</f>
        <v>0</v>
      </c>
      <c r="Q108" s="236">
        <v>0</v>
      </c>
      <c r="R108" s="236">
        <f>Q108*H108</f>
        <v>0</v>
      </c>
      <c r="S108" s="236">
        <v>0</v>
      </c>
      <c r="T108" s="23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8" t="s">
        <v>157</v>
      </c>
      <c r="AT108" s="238" t="s">
        <v>152</v>
      </c>
      <c r="AU108" s="238" t="s">
        <v>88</v>
      </c>
      <c r="AY108" s="18" t="s">
        <v>149</v>
      </c>
      <c r="BE108" s="239">
        <f>IF(N108="základní",J108,0)</f>
        <v>0</v>
      </c>
      <c r="BF108" s="239">
        <f>IF(N108="snížená",J108,0)</f>
        <v>0</v>
      </c>
      <c r="BG108" s="239">
        <f>IF(N108="zákl. přenesená",J108,0)</f>
        <v>0</v>
      </c>
      <c r="BH108" s="239">
        <f>IF(N108="sníž. přenesená",J108,0)</f>
        <v>0</v>
      </c>
      <c r="BI108" s="239">
        <f>IF(N108="nulová",J108,0)</f>
        <v>0</v>
      </c>
      <c r="BJ108" s="18" t="s">
        <v>88</v>
      </c>
      <c r="BK108" s="239">
        <f>ROUND(I108*H108,2)</f>
        <v>0</v>
      </c>
      <c r="BL108" s="18" t="s">
        <v>157</v>
      </c>
      <c r="BM108" s="238" t="s">
        <v>1352</v>
      </c>
    </row>
    <row r="109" s="2" customFormat="1" ht="16.5" customHeight="1">
      <c r="A109" s="39"/>
      <c r="B109" s="40"/>
      <c r="C109" s="227" t="s">
        <v>88</v>
      </c>
      <c r="D109" s="227" t="s">
        <v>152</v>
      </c>
      <c r="E109" s="228" t="s">
        <v>1353</v>
      </c>
      <c r="F109" s="229" t="s">
        <v>1354</v>
      </c>
      <c r="G109" s="230" t="s">
        <v>155</v>
      </c>
      <c r="H109" s="231">
        <v>0.92000000000000004</v>
      </c>
      <c r="I109" s="232"/>
      <c r="J109" s="233">
        <f>ROUND(I109*H109,2)</f>
        <v>0</v>
      </c>
      <c r="K109" s="229" t="s">
        <v>19</v>
      </c>
      <c r="L109" s="45"/>
      <c r="M109" s="234" t="s">
        <v>19</v>
      </c>
      <c r="N109" s="235" t="s">
        <v>47</v>
      </c>
      <c r="O109" s="85"/>
      <c r="P109" s="236">
        <f>O109*H109</f>
        <v>0</v>
      </c>
      <c r="Q109" s="236">
        <v>0</v>
      </c>
      <c r="R109" s="236">
        <f>Q109*H109</f>
        <v>0</v>
      </c>
      <c r="S109" s="236">
        <v>0</v>
      </c>
      <c r="T109" s="23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8" t="s">
        <v>157</v>
      </c>
      <c r="AT109" s="238" t="s">
        <v>152</v>
      </c>
      <c r="AU109" s="238" t="s">
        <v>88</v>
      </c>
      <c r="AY109" s="18" t="s">
        <v>149</v>
      </c>
      <c r="BE109" s="239">
        <f>IF(N109="základní",J109,0)</f>
        <v>0</v>
      </c>
      <c r="BF109" s="239">
        <f>IF(N109="snížená",J109,0)</f>
        <v>0</v>
      </c>
      <c r="BG109" s="239">
        <f>IF(N109="zákl. přenesená",J109,0)</f>
        <v>0</v>
      </c>
      <c r="BH109" s="239">
        <f>IF(N109="sníž. přenesená",J109,0)</f>
        <v>0</v>
      </c>
      <c r="BI109" s="239">
        <f>IF(N109="nulová",J109,0)</f>
        <v>0</v>
      </c>
      <c r="BJ109" s="18" t="s">
        <v>88</v>
      </c>
      <c r="BK109" s="239">
        <f>ROUND(I109*H109,2)</f>
        <v>0</v>
      </c>
      <c r="BL109" s="18" t="s">
        <v>157</v>
      </c>
      <c r="BM109" s="238" t="s">
        <v>1355</v>
      </c>
    </row>
    <row r="110" s="12" customFormat="1" ht="22.8" customHeight="1">
      <c r="A110" s="12"/>
      <c r="B110" s="211"/>
      <c r="C110" s="212"/>
      <c r="D110" s="213" t="s">
        <v>74</v>
      </c>
      <c r="E110" s="225" t="s">
        <v>8</v>
      </c>
      <c r="F110" s="225" t="s">
        <v>1356</v>
      </c>
      <c r="G110" s="212"/>
      <c r="H110" s="212"/>
      <c r="I110" s="215"/>
      <c r="J110" s="226">
        <f>BK110</f>
        <v>0</v>
      </c>
      <c r="K110" s="212"/>
      <c r="L110" s="217"/>
      <c r="M110" s="218"/>
      <c r="N110" s="219"/>
      <c r="O110" s="219"/>
      <c r="P110" s="220">
        <f>SUM(P111:P112)</f>
        <v>0</v>
      </c>
      <c r="Q110" s="219"/>
      <c r="R110" s="220">
        <f>SUM(R111:R112)</f>
        <v>0</v>
      </c>
      <c r="S110" s="219"/>
      <c r="T110" s="221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22" t="s">
        <v>82</v>
      </c>
      <c r="AT110" s="223" t="s">
        <v>74</v>
      </c>
      <c r="AU110" s="223" t="s">
        <v>82</v>
      </c>
      <c r="AY110" s="222" t="s">
        <v>149</v>
      </c>
      <c r="BK110" s="224">
        <f>SUM(BK111:BK112)</f>
        <v>0</v>
      </c>
    </row>
    <row r="111" s="2" customFormat="1" ht="16.5" customHeight="1">
      <c r="A111" s="39"/>
      <c r="B111" s="40"/>
      <c r="C111" s="227" t="s">
        <v>150</v>
      </c>
      <c r="D111" s="227" t="s">
        <v>152</v>
      </c>
      <c r="E111" s="228" t="s">
        <v>1357</v>
      </c>
      <c r="F111" s="229" t="s">
        <v>1358</v>
      </c>
      <c r="G111" s="230" t="s">
        <v>166</v>
      </c>
      <c r="H111" s="231">
        <v>6.7999999999999998</v>
      </c>
      <c r="I111" s="232"/>
      <c r="J111" s="233">
        <f>ROUND(I111*H111,2)</f>
        <v>0</v>
      </c>
      <c r="K111" s="229" t="s">
        <v>19</v>
      </c>
      <c r="L111" s="45"/>
      <c r="M111" s="234" t="s">
        <v>19</v>
      </c>
      <c r="N111" s="235" t="s">
        <v>47</v>
      </c>
      <c r="O111" s="85"/>
      <c r="P111" s="236">
        <f>O111*H111</f>
        <v>0</v>
      </c>
      <c r="Q111" s="236">
        <v>0</v>
      </c>
      <c r="R111" s="236">
        <f>Q111*H111</f>
        <v>0</v>
      </c>
      <c r="S111" s="236">
        <v>0</v>
      </c>
      <c r="T111" s="23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8" t="s">
        <v>157</v>
      </c>
      <c r="AT111" s="238" t="s">
        <v>152</v>
      </c>
      <c r="AU111" s="238" t="s">
        <v>88</v>
      </c>
      <c r="AY111" s="18" t="s">
        <v>149</v>
      </c>
      <c r="BE111" s="239">
        <f>IF(N111="základní",J111,0)</f>
        <v>0</v>
      </c>
      <c r="BF111" s="239">
        <f>IF(N111="snížená",J111,0)</f>
        <v>0</v>
      </c>
      <c r="BG111" s="239">
        <f>IF(N111="zákl. přenesená",J111,0)</f>
        <v>0</v>
      </c>
      <c r="BH111" s="239">
        <f>IF(N111="sníž. přenesená",J111,0)</f>
        <v>0</v>
      </c>
      <c r="BI111" s="239">
        <f>IF(N111="nulová",J111,0)</f>
        <v>0</v>
      </c>
      <c r="BJ111" s="18" t="s">
        <v>88</v>
      </c>
      <c r="BK111" s="239">
        <f>ROUND(I111*H111,2)</f>
        <v>0</v>
      </c>
      <c r="BL111" s="18" t="s">
        <v>157</v>
      </c>
      <c r="BM111" s="238" t="s">
        <v>1359</v>
      </c>
    </row>
    <row r="112" s="2" customFormat="1" ht="16.5" customHeight="1">
      <c r="A112" s="39"/>
      <c r="B112" s="40"/>
      <c r="C112" s="227" t="s">
        <v>157</v>
      </c>
      <c r="D112" s="227" t="s">
        <v>152</v>
      </c>
      <c r="E112" s="228" t="s">
        <v>1360</v>
      </c>
      <c r="F112" s="229" t="s">
        <v>1361</v>
      </c>
      <c r="G112" s="230" t="s">
        <v>166</v>
      </c>
      <c r="H112" s="231">
        <v>6.7999999999999998</v>
      </c>
      <c r="I112" s="232"/>
      <c r="J112" s="233">
        <f>ROUND(I112*H112,2)</f>
        <v>0</v>
      </c>
      <c r="K112" s="229" t="s">
        <v>19</v>
      </c>
      <c r="L112" s="45"/>
      <c r="M112" s="234" t="s">
        <v>19</v>
      </c>
      <c r="N112" s="235" t="s">
        <v>47</v>
      </c>
      <c r="O112" s="85"/>
      <c r="P112" s="236">
        <f>O112*H112</f>
        <v>0</v>
      </c>
      <c r="Q112" s="236">
        <v>0</v>
      </c>
      <c r="R112" s="236">
        <f>Q112*H112</f>
        <v>0</v>
      </c>
      <c r="S112" s="236">
        <v>0</v>
      </c>
      <c r="T112" s="23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38" t="s">
        <v>157</v>
      </c>
      <c r="AT112" s="238" t="s">
        <v>152</v>
      </c>
      <c r="AU112" s="238" t="s">
        <v>88</v>
      </c>
      <c r="AY112" s="18" t="s">
        <v>149</v>
      </c>
      <c r="BE112" s="239">
        <f>IF(N112="základní",J112,0)</f>
        <v>0</v>
      </c>
      <c r="BF112" s="239">
        <f>IF(N112="snížená",J112,0)</f>
        <v>0</v>
      </c>
      <c r="BG112" s="239">
        <f>IF(N112="zákl. přenesená",J112,0)</f>
        <v>0</v>
      </c>
      <c r="BH112" s="239">
        <f>IF(N112="sníž. přenesená",J112,0)</f>
        <v>0</v>
      </c>
      <c r="BI112" s="239">
        <f>IF(N112="nulová",J112,0)</f>
        <v>0</v>
      </c>
      <c r="BJ112" s="18" t="s">
        <v>88</v>
      </c>
      <c r="BK112" s="239">
        <f>ROUND(I112*H112,2)</f>
        <v>0</v>
      </c>
      <c r="BL112" s="18" t="s">
        <v>157</v>
      </c>
      <c r="BM112" s="238" t="s">
        <v>1362</v>
      </c>
    </row>
    <row r="113" s="12" customFormat="1" ht="22.8" customHeight="1">
      <c r="A113" s="12"/>
      <c r="B113" s="211"/>
      <c r="C113" s="212"/>
      <c r="D113" s="213" t="s">
        <v>74</v>
      </c>
      <c r="E113" s="225" t="s">
        <v>244</v>
      </c>
      <c r="F113" s="225" t="s">
        <v>1363</v>
      </c>
      <c r="G113" s="212"/>
      <c r="H113" s="212"/>
      <c r="I113" s="215"/>
      <c r="J113" s="226">
        <f>BK113</f>
        <v>0</v>
      </c>
      <c r="K113" s="212"/>
      <c r="L113" s="217"/>
      <c r="M113" s="218"/>
      <c r="N113" s="219"/>
      <c r="O113" s="219"/>
      <c r="P113" s="220">
        <f>SUM(P114:P116)</f>
        <v>0</v>
      </c>
      <c r="Q113" s="219"/>
      <c r="R113" s="220">
        <f>SUM(R114:R116)</f>
        <v>0</v>
      </c>
      <c r="S113" s="219"/>
      <c r="T113" s="221">
        <f>SUM(T114:T116)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22" t="s">
        <v>82</v>
      </c>
      <c r="AT113" s="223" t="s">
        <v>74</v>
      </c>
      <c r="AU113" s="223" t="s">
        <v>82</v>
      </c>
      <c r="AY113" s="222" t="s">
        <v>149</v>
      </c>
      <c r="BK113" s="224">
        <f>SUM(BK114:BK116)</f>
        <v>0</v>
      </c>
    </row>
    <row r="114" s="2" customFormat="1" ht="16.5" customHeight="1">
      <c r="A114" s="39"/>
      <c r="B114" s="40"/>
      <c r="C114" s="227" t="s">
        <v>178</v>
      </c>
      <c r="D114" s="227" t="s">
        <v>152</v>
      </c>
      <c r="E114" s="228" t="s">
        <v>1364</v>
      </c>
      <c r="F114" s="229" t="s">
        <v>1365</v>
      </c>
      <c r="G114" s="230" t="s">
        <v>155</v>
      </c>
      <c r="H114" s="231">
        <v>3.0600000000000001</v>
      </c>
      <c r="I114" s="232"/>
      <c r="J114" s="233">
        <f>ROUND(I114*H114,2)</f>
        <v>0</v>
      </c>
      <c r="K114" s="229" t="s">
        <v>19</v>
      </c>
      <c r="L114" s="45"/>
      <c r="M114" s="234" t="s">
        <v>19</v>
      </c>
      <c r="N114" s="235" t="s">
        <v>47</v>
      </c>
      <c r="O114" s="85"/>
      <c r="P114" s="236">
        <f>O114*H114</f>
        <v>0</v>
      </c>
      <c r="Q114" s="236">
        <v>0</v>
      </c>
      <c r="R114" s="236">
        <f>Q114*H114</f>
        <v>0</v>
      </c>
      <c r="S114" s="236">
        <v>0</v>
      </c>
      <c r="T114" s="23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8" t="s">
        <v>157</v>
      </c>
      <c r="AT114" s="238" t="s">
        <v>152</v>
      </c>
      <c r="AU114" s="238" t="s">
        <v>88</v>
      </c>
      <c r="AY114" s="18" t="s">
        <v>149</v>
      </c>
      <c r="BE114" s="239">
        <f>IF(N114="základní",J114,0)</f>
        <v>0</v>
      </c>
      <c r="BF114" s="239">
        <f>IF(N114="snížená",J114,0)</f>
        <v>0</v>
      </c>
      <c r="BG114" s="239">
        <f>IF(N114="zákl. přenesená",J114,0)</f>
        <v>0</v>
      </c>
      <c r="BH114" s="239">
        <f>IF(N114="sníž. přenesená",J114,0)</f>
        <v>0</v>
      </c>
      <c r="BI114" s="239">
        <f>IF(N114="nulová",J114,0)</f>
        <v>0</v>
      </c>
      <c r="BJ114" s="18" t="s">
        <v>88</v>
      </c>
      <c r="BK114" s="239">
        <f>ROUND(I114*H114,2)</f>
        <v>0</v>
      </c>
      <c r="BL114" s="18" t="s">
        <v>157</v>
      </c>
      <c r="BM114" s="238" t="s">
        <v>1366</v>
      </c>
    </row>
    <row r="115" s="2" customFormat="1" ht="16.5" customHeight="1">
      <c r="A115" s="39"/>
      <c r="B115" s="40"/>
      <c r="C115" s="227" t="s">
        <v>184</v>
      </c>
      <c r="D115" s="227" t="s">
        <v>152</v>
      </c>
      <c r="E115" s="228" t="s">
        <v>1367</v>
      </c>
      <c r="F115" s="229" t="s">
        <v>1368</v>
      </c>
      <c r="G115" s="230" t="s">
        <v>155</v>
      </c>
      <c r="H115" s="231">
        <v>1.98</v>
      </c>
      <c r="I115" s="232"/>
      <c r="J115" s="233">
        <f>ROUND(I115*H115,2)</f>
        <v>0</v>
      </c>
      <c r="K115" s="229" t="s">
        <v>19</v>
      </c>
      <c r="L115" s="45"/>
      <c r="M115" s="234" t="s">
        <v>19</v>
      </c>
      <c r="N115" s="235" t="s">
        <v>47</v>
      </c>
      <c r="O115" s="85"/>
      <c r="P115" s="236">
        <f>O115*H115</f>
        <v>0</v>
      </c>
      <c r="Q115" s="236">
        <v>0</v>
      </c>
      <c r="R115" s="236">
        <f>Q115*H115</f>
        <v>0</v>
      </c>
      <c r="S115" s="236">
        <v>0</v>
      </c>
      <c r="T115" s="23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8" t="s">
        <v>157</v>
      </c>
      <c r="AT115" s="238" t="s">
        <v>152</v>
      </c>
      <c r="AU115" s="238" t="s">
        <v>88</v>
      </c>
      <c r="AY115" s="18" t="s">
        <v>149</v>
      </c>
      <c r="BE115" s="239">
        <f>IF(N115="základní",J115,0)</f>
        <v>0</v>
      </c>
      <c r="BF115" s="239">
        <f>IF(N115="snížená",J115,0)</f>
        <v>0</v>
      </c>
      <c r="BG115" s="239">
        <f>IF(N115="zákl. přenesená",J115,0)</f>
        <v>0</v>
      </c>
      <c r="BH115" s="239">
        <f>IF(N115="sníž. přenesená",J115,0)</f>
        <v>0</v>
      </c>
      <c r="BI115" s="239">
        <f>IF(N115="nulová",J115,0)</f>
        <v>0</v>
      </c>
      <c r="BJ115" s="18" t="s">
        <v>88</v>
      </c>
      <c r="BK115" s="239">
        <f>ROUND(I115*H115,2)</f>
        <v>0</v>
      </c>
      <c r="BL115" s="18" t="s">
        <v>157</v>
      </c>
      <c r="BM115" s="238" t="s">
        <v>1369</v>
      </c>
    </row>
    <row r="116" s="2" customFormat="1" ht="16.5" customHeight="1">
      <c r="A116" s="39"/>
      <c r="B116" s="40"/>
      <c r="C116" s="227" t="s">
        <v>190</v>
      </c>
      <c r="D116" s="227" t="s">
        <v>152</v>
      </c>
      <c r="E116" s="228" t="s">
        <v>1370</v>
      </c>
      <c r="F116" s="229" t="s">
        <v>1371</v>
      </c>
      <c r="G116" s="230" t="s">
        <v>155</v>
      </c>
      <c r="H116" s="231">
        <v>3.0600000000000001</v>
      </c>
      <c r="I116" s="232"/>
      <c r="J116" s="233">
        <f>ROUND(I116*H116,2)</f>
        <v>0</v>
      </c>
      <c r="K116" s="229" t="s">
        <v>19</v>
      </c>
      <c r="L116" s="45"/>
      <c r="M116" s="234" t="s">
        <v>19</v>
      </c>
      <c r="N116" s="235" t="s">
        <v>47</v>
      </c>
      <c r="O116" s="85"/>
      <c r="P116" s="236">
        <f>O116*H116</f>
        <v>0</v>
      </c>
      <c r="Q116" s="236">
        <v>0</v>
      </c>
      <c r="R116" s="236">
        <f>Q116*H116</f>
        <v>0</v>
      </c>
      <c r="S116" s="236">
        <v>0</v>
      </c>
      <c r="T116" s="23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8" t="s">
        <v>157</v>
      </c>
      <c r="AT116" s="238" t="s">
        <v>152</v>
      </c>
      <c r="AU116" s="238" t="s">
        <v>88</v>
      </c>
      <c r="AY116" s="18" t="s">
        <v>149</v>
      </c>
      <c r="BE116" s="239">
        <f>IF(N116="základní",J116,0)</f>
        <v>0</v>
      </c>
      <c r="BF116" s="239">
        <f>IF(N116="snížená",J116,0)</f>
        <v>0</v>
      </c>
      <c r="BG116" s="239">
        <f>IF(N116="zákl. přenesená",J116,0)</f>
        <v>0</v>
      </c>
      <c r="BH116" s="239">
        <f>IF(N116="sníž. přenesená",J116,0)</f>
        <v>0</v>
      </c>
      <c r="BI116" s="239">
        <f>IF(N116="nulová",J116,0)</f>
        <v>0</v>
      </c>
      <c r="BJ116" s="18" t="s">
        <v>88</v>
      </c>
      <c r="BK116" s="239">
        <f>ROUND(I116*H116,2)</f>
        <v>0</v>
      </c>
      <c r="BL116" s="18" t="s">
        <v>157</v>
      </c>
      <c r="BM116" s="238" t="s">
        <v>1372</v>
      </c>
    </row>
    <row r="117" s="12" customFormat="1" ht="22.8" customHeight="1">
      <c r="A117" s="12"/>
      <c r="B117" s="211"/>
      <c r="C117" s="212"/>
      <c r="D117" s="213" t="s">
        <v>74</v>
      </c>
      <c r="E117" s="225" t="s">
        <v>251</v>
      </c>
      <c r="F117" s="225" t="s">
        <v>1373</v>
      </c>
      <c r="G117" s="212"/>
      <c r="H117" s="212"/>
      <c r="I117" s="215"/>
      <c r="J117" s="226">
        <f>BK117</f>
        <v>0</v>
      </c>
      <c r="K117" s="212"/>
      <c r="L117" s="217"/>
      <c r="M117" s="218"/>
      <c r="N117" s="219"/>
      <c r="O117" s="219"/>
      <c r="P117" s="220">
        <f>SUM(P118:P119)</f>
        <v>0</v>
      </c>
      <c r="Q117" s="219"/>
      <c r="R117" s="220">
        <f>SUM(R118:R119)</f>
        <v>0</v>
      </c>
      <c r="S117" s="219"/>
      <c r="T117" s="221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22" t="s">
        <v>82</v>
      </c>
      <c r="AT117" s="223" t="s">
        <v>74</v>
      </c>
      <c r="AU117" s="223" t="s">
        <v>82</v>
      </c>
      <c r="AY117" s="222" t="s">
        <v>149</v>
      </c>
      <c r="BK117" s="224">
        <f>SUM(BK118:BK119)</f>
        <v>0</v>
      </c>
    </row>
    <row r="118" s="2" customFormat="1" ht="16.5" customHeight="1">
      <c r="A118" s="39"/>
      <c r="B118" s="40"/>
      <c r="C118" s="227" t="s">
        <v>195</v>
      </c>
      <c r="D118" s="227" t="s">
        <v>152</v>
      </c>
      <c r="E118" s="228" t="s">
        <v>1374</v>
      </c>
      <c r="F118" s="229" t="s">
        <v>1375</v>
      </c>
      <c r="G118" s="230" t="s">
        <v>155</v>
      </c>
      <c r="H118" s="231">
        <v>1.98</v>
      </c>
      <c r="I118" s="232"/>
      <c r="J118" s="233">
        <f>ROUND(I118*H118,2)</f>
        <v>0</v>
      </c>
      <c r="K118" s="229" t="s">
        <v>19</v>
      </c>
      <c r="L118" s="45"/>
      <c r="M118" s="234" t="s">
        <v>19</v>
      </c>
      <c r="N118" s="235" t="s">
        <v>47</v>
      </c>
      <c r="O118" s="85"/>
      <c r="P118" s="236">
        <f>O118*H118</f>
        <v>0</v>
      </c>
      <c r="Q118" s="236">
        <v>0</v>
      </c>
      <c r="R118" s="236">
        <f>Q118*H118</f>
        <v>0</v>
      </c>
      <c r="S118" s="236">
        <v>0</v>
      </c>
      <c r="T118" s="23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8" t="s">
        <v>157</v>
      </c>
      <c r="AT118" s="238" t="s">
        <v>152</v>
      </c>
      <c r="AU118" s="238" t="s">
        <v>88</v>
      </c>
      <c r="AY118" s="18" t="s">
        <v>149</v>
      </c>
      <c r="BE118" s="239">
        <f>IF(N118="základní",J118,0)</f>
        <v>0</v>
      </c>
      <c r="BF118" s="239">
        <f>IF(N118="snížená",J118,0)</f>
        <v>0</v>
      </c>
      <c r="BG118" s="239">
        <f>IF(N118="zákl. přenesená",J118,0)</f>
        <v>0</v>
      </c>
      <c r="BH118" s="239">
        <f>IF(N118="sníž. přenesená",J118,0)</f>
        <v>0</v>
      </c>
      <c r="BI118" s="239">
        <f>IF(N118="nulová",J118,0)</f>
        <v>0</v>
      </c>
      <c r="BJ118" s="18" t="s">
        <v>88</v>
      </c>
      <c r="BK118" s="239">
        <f>ROUND(I118*H118,2)</f>
        <v>0</v>
      </c>
      <c r="BL118" s="18" t="s">
        <v>157</v>
      </c>
      <c r="BM118" s="238" t="s">
        <v>1376</v>
      </c>
    </row>
    <row r="119" s="2" customFormat="1" ht="16.5" customHeight="1">
      <c r="A119" s="39"/>
      <c r="B119" s="40"/>
      <c r="C119" s="227" t="s">
        <v>202</v>
      </c>
      <c r="D119" s="227" t="s">
        <v>152</v>
      </c>
      <c r="E119" s="228" t="s">
        <v>1377</v>
      </c>
      <c r="F119" s="229" t="s">
        <v>1378</v>
      </c>
      <c r="G119" s="230" t="s">
        <v>155</v>
      </c>
      <c r="H119" s="231">
        <v>0.81000000000000005</v>
      </c>
      <c r="I119" s="232"/>
      <c r="J119" s="233">
        <f>ROUND(I119*H119,2)</f>
        <v>0</v>
      </c>
      <c r="K119" s="229" t="s">
        <v>19</v>
      </c>
      <c r="L119" s="45"/>
      <c r="M119" s="234" t="s">
        <v>19</v>
      </c>
      <c r="N119" s="235" t="s">
        <v>47</v>
      </c>
      <c r="O119" s="85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8" t="s">
        <v>157</v>
      </c>
      <c r="AT119" s="238" t="s">
        <v>152</v>
      </c>
      <c r="AU119" s="238" t="s">
        <v>88</v>
      </c>
      <c r="AY119" s="18" t="s">
        <v>149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8" t="s">
        <v>88</v>
      </c>
      <c r="BK119" s="239">
        <f>ROUND(I119*H119,2)</f>
        <v>0</v>
      </c>
      <c r="BL119" s="18" t="s">
        <v>157</v>
      </c>
      <c r="BM119" s="238" t="s">
        <v>1379</v>
      </c>
    </row>
    <row r="120" s="12" customFormat="1" ht="22.8" customHeight="1">
      <c r="A120" s="12"/>
      <c r="B120" s="211"/>
      <c r="C120" s="212"/>
      <c r="D120" s="213" t="s">
        <v>74</v>
      </c>
      <c r="E120" s="225" t="s">
        <v>263</v>
      </c>
      <c r="F120" s="225" t="s">
        <v>1380</v>
      </c>
      <c r="G120" s="212"/>
      <c r="H120" s="212"/>
      <c r="I120" s="215"/>
      <c r="J120" s="226">
        <f>BK120</f>
        <v>0</v>
      </c>
      <c r="K120" s="212"/>
      <c r="L120" s="217"/>
      <c r="M120" s="218"/>
      <c r="N120" s="219"/>
      <c r="O120" s="219"/>
      <c r="P120" s="220">
        <f>P121</f>
        <v>0</v>
      </c>
      <c r="Q120" s="219"/>
      <c r="R120" s="220">
        <f>R121</f>
        <v>0</v>
      </c>
      <c r="S120" s="219"/>
      <c r="T120" s="221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2" t="s">
        <v>82</v>
      </c>
      <c r="AT120" s="223" t="s">
        <v>74</v>
      </c>
      <c r="AU120" s="223" t="s">
        <v>82</v>
      </c>
      <c r="AY120" s="222" t="s">
        <v>149</v>
      </c>
      <c r="BK120" s="224">
        <f>BK121</f>
        <v>0</v>
      </c>
    </row>
    <row r="121" s="2" customFormat="1" ht="16.5" customHeight="1">
      <c r="A121" s="39"/>
      <c r="B121" s="40"/>
      <c r="C121" s="227" t="s">
        <v>207</v>
      </c>
      <c r="D121" s="227" t="s">
        <v>152</v>
      </c>
      <c r="E121" s="228" t="s">
        <v>1381</v>
      </c>
      <c r="F121" s="229" t="s">
        <v>1382</v>
      </c>
      <c r="G121" s="230" t="s">
        <v>155</v>
      </c>
      <c r="H121" s="231">
        <v>3.0600000000000001</v>
      </c>
      <c r="I121" s="232"/>
      <c r="J121" s="233">
        <f>ROUND(I121*H121,2)</f>
        <v>0</v>
      </c>
      <c r="K121" s="229" t="s">
        <v>19</v>
      </c>
      <c r="L121" s="45"/>
      <c r="M121" s="234" t="s">
        <v>19</v>
      </c>
      <c r="N121" s="235" t="s">
        <v>47</v>
      </c>
      <c r="O121" s="85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157</v>
      </c>
      <c r="AT121" s="238" t="s">
        <v>152</v>
      </c>
      <c r="AU121" s="238" t="s">
        <v>88</v>
      </c>
      <c r="AY121" s="18" t="s">
        <v>149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88</v>
      </c>
      <c r="BK121" s="239">
        <f>ROUND(I121*H121,2)</f>
        <v>0</v>
      </c>
      <c r="BL121" s="18" t="s">
        <v>157</v>
      </c>
      <c r="BM121" s="238" t="s">
        <v>1383</v>
      </c>
    </row>
    <row r="122" s="12" customFormat="1" ht="22.8" customHeight="1">
      <c r="A122" s="12"/>
      <c r="B122" s="211"/>
      <c r="C122" s="212"/>
      <c r="D122" s="213" t="s">
        <v>74</v>
      </c>
      <c r="E122" s="225" t="s">
        <v>353</v>
      </c>
      <c r="F122" s="225" t="s">
        <v>1384</v>
      </c>
      <c r="G122" s="212"/>
      <c r="H122" s="212"/>
      <c r="I122" s="215"/>
      <c r="J122" s="226">
        <f>BK122</f>
        <v>0</v>
      </c>
      <c r="K122" s="212"/>
      <c r="L122" s="217"/>
      <c r="M122" s="218"/>
      <c r="N122" s="219"/>
      <c r="O122" s="219"/>
      <c r="P122" s="220">
        <f>P123</f>
        <v>0</v>
      </c>
      <c r="Q122" s="219"/>
      <c r="R122" s="220">
        <f>R123</f>
        <v>0</v>
      </c>
      <c r="S122" s="219"/>
      <c r="T122" s="221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82</v>
      </c>
      <c r="AT122" s="223" t="s">
        <v>74</v>
      </c>
      <c r="AU122" s="223" t="s">
        <v>82</v>
      </c>
      <c r="AY122" s="222" t="s">
        <v>149</v>
      </c>
      <c r="BK122" s="224">
        <f>BK123</f>
        <v>0</v>
      </c>
    </row>
    <row r="123" s="2" customFormat="1" ht="16.5" customHeight="1">
      <c r="A123" s="39"/>
      <c r="B123" s="40"/>
      <c r="C123" s="227" t="s">
        <v>222</v>
      </c>
      <c r="D123" s="227" t="s">
        <v>152</v>
      </c>
      <c r="E123" s="228" t="s">
        <v>1385</v>
      </c>
      <c r="F123" s="229" t="s">
        <v>1386</v>
      </c>
      <c r="G123" s="230" t="s">
        <v>187</v>
      </c>
      <c r="H123" s="231">
        <v>1</v>
      </c>
      <c r="I123" s="232"/>
      <c r="J123" s="233">
        <f>ROUND(I123*H123,2)</f>
        <v>0</v>
      </c>
      <c r="K123" s="229" t="s">
        <v>19</v>
      </c>
      <c r="L123" s="45"/>
      <c r="M123" s="234" t="s">
        <v>19</v>
      </c>
      <c r="N123" s="235" t="s">
        <v>47</v>
      </c>
      <c r="O123" s="85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8" t="s">
        <v>157</v>
      </c>
      <c r="AT123" s="238" t="s">
        <v>152</v>
      </c>
      <c r="AU123" s="238" t="s">
        <v>88</v>
      </c>
      <c r="AY123" s="18" t="s">
        <v>149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8" t="s">
        <v>88</v>
      </c>
      <c r="BK123" s="239">
        <f>ROUND(I123*H123,2)</f>
        <v>0</v>
      </c>
      <c r="BL123" s="18" t="s">
        <v>157</v>
      </c>
      <c r="BM123" s="238" t="s">
        <v>1387</v>
      </c>
    </row>
    <row r="124" s="12" customFormat="1" ht="22.8" customHeight="1">
      <c r="A124" s="12"/>
      <c r="B124" s="211"/>
      <c r="C124" s="212"/>
      <c r="D124" s="213" t="s">
        <v>74</v>
      </c>
      <c r="E124" s="225" t="s">
        <v>394</v>
      </c>
      <c r="F124" s="225" t="s">
        <v>1388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P125</f>
        <v>0</v>
      </c>
      <c r="Q124" s="219"/>
      <c r="R124" s="220">
        <f>R125</f>
        <v>0</v>
      </c>
      <c r="S124" s="219"/>
      <c r="T124" s="22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82</v>
      </c>
      <c r="AT124" s="223" t="s">
        <v>74</v>
      </c>
      <c r="AU124" s="223" t="s">
        <v>82</v>
      </c>
      <c r="AY124" s="222" t="s">
        <v>149</v>
      </c>
      <c r="BK124" s="224">
        <f>BK125</f>
        <v>0</v>
      </c>
    </row>
    <row r="125" s="2" customFormat="1" ht="16.5" customHeight="1">
      <c r="A125" s="39"/>
      <c r="B125" s="40"/>
      <c r="C125" s="227" t="s">
        <v>226</v>
      </c>
      <c r="D125" s="227" t="s">
        <v>152</v>
      </c>
      <c r="E125" s="228" t="s">
        <v>1389</v>
      </c>
      <c r="F125" s="229" t="s">
        <v>1390</v>
      </c>
      <c r="G125" s="230" t="s">
        <v>187</v>
      </c>
      <c r="H125" s="231">
        <v>5</v>
      </c>
      <c r="I125" s="232"/>
      <c r="J125" s="233">
        <f>ROUND(I125*H125,2)</f>
        <v>0</v>
      </c>
      <c r="K125" s="229" t="s">
        <v>19</v>
      </c>
      <c r="L125" s="45"/>
      <c r="M125" s="234" t="s">
        <v>19</v>
      </c>
      <c r="N125" s="235" t="s">
        <v>47</v>
      </c>
      <c r="O125" s="85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157</v>
      </c>
      <c r="AT125" s="238" t="s">
        <v>152</v>
      </c>
      <c r="AU125" s="238" t="s">
        <v>88</v>
      </c>
      <c r="AY125" s="18" t="s">
        <v>149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88</v>
      </c>
      <c r="BK125" s="239">
        <f>ROUND(I125*H125,2)</f>
        <v>0</v>
      </c>
      <c r="BL125" s="18" t="s">
        <v>157</v>
      </c>
      <c r="BM125" s="238" t="s">
        <v>1391</v>
      </c>
    </row>
    <row r="126" s="12" customFormat="1" ht="22.8" customHeight="1">
      <c r="A126" s="12"/>
      <c r="B126" s="211"/>
      <c r="C126" s="212"/>
      <c r="D126" s="213" t="s">
        <v>74</v>
      </c>
      <c r="E126" s="225" t="s">
        <v>427</v>
      </c>
      <c r="F126" s="225" t="s">
        <v>1392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P127</f>
        <v>0</v>
      </c>
      <c r="Q126" s="219"/>
      <c r="R126" s="220">
        <f>R127</f>
        <v>0</v>
      </c>
      <c r="S126" s="219"/>
      <c r="T126" s="221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74</v>
      </c>
      <c r="AU126" s="223" t="s">
        <v>82</v>
      </c>
      <c r="AY126" s="222" t="s">
        <v>149</v>
      </c>
      <c r="BK126" s="224">
        <f>BK127</f>
        <v>0</v>
      </c>
    </row>
    <row r="127" s="2" customFormat="1" ht="16.5" customHeight="1">
      <c r="A127" s="39"/>
      <c r="B127" s="40"/>
      <c r="C127" s="227" t="s">
        <v>230</v>
      </c>
      <c r="D127" s="227" t="s">
        <v>152</v>
      </c>
      <c r="E127" s="228" t="s">
        <v>1393</v>
      </c>
      <c r="F127" s="229" t="s">
        <v>1394</v>
      </c>
      <c r="G127" s="230" t="s">
        <v>155</v>
      </c>
      <c r="H127" s="231">
        <v>0.27000000000000002</v>
      </c>
      <c r="I127" s="232"/>
      <c r="J127" s="233">
        <f>ROUND(I127*H127,2)</f>
        <v>0</v>
      </c>
      <c r="K127" s="229" t="s">
        <v>19</v>
      </c>
      <c r="L127" s="45"/>
      <c r="M127" s="234" t="s">
        <v>19</v>
      </c>
      <c r="N127" s="235" t="s">
        <v>47</v>
      </c>
      <c r="O127" s="85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157</v>
      </c>
      <c r="AT127" s="238" t="s">
        <v>152</v>
      </c>
      <c r="AU127" s="238" t="s">
        <v>88</v>
      </c>
      <c r="AY127" s="18" t="s">
        <v>149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88</v>
      </c>
      <c r="BK127" s="239">
        <f>ROUND(I127*H127,2)</f>
        <v>0</v>
      </c>
      <c r="BL127" s="18" t="s">
        <v>157</v>
      </c>
      <c r="BM127" s="238" t="s">
        <v>1395</v>
      </c>
    </row>
    <row r="128" s="12" customFormat="1" ht="22.8" customHeight="1">
      <c r="A128" s="12"/>
      <c r="B128" s="211"/>
      <c r="C128" s="212"/>
      <c r="D128" s="213" t="s">
        <v>74</v>
      </c>
      <c r="E128" s="225" t="s">
        <v>706</v>
      </c>
      <c r="F128" s="225" t="s">
        <v>1396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SUM(P129:P132)</f>
        <v>0</v>
      </c>
      <c r="Q128" s="219"/>
      <c r="R128" s="220">
        <f>SUM(R129:R132)</f>
        <v>0</v>
      </c>
      <c r="S128" s="219"/>
      <c r="T128" s="221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82</v>
      </c>
      <c r="AT128" s="223" t="s">
        <v>74</v>
      </c>
      <c r="AU128" s="223" t="s">
        <v>82</v>
      </c>
      <c r="AY128" s="222" t="s">
        <v>149</v>
      </c>
      <c r="BK128" s="224">
        <f>SUM(BK129:BK132)</f>
        <v>0</v>
      </c>
    </row>
    <row r="129" s="2" customFormat="1" ht="16.5" customHeight="1">
      <c r="A129" s="39"/>
      <c r="B129" s="40"/>
      <c r="C129" s="227" t="s">
        <v>519</v>
      </c>
      <c r="D129" s="227" t="s">
        <v>152</v>
      </c>
      <c r="E129" s="228" t="s">
        <v>1397</v>
      </c>
      <c r="F129" s="229" t="s">
        <v>1398</v>
      </c>
      <c r="G129" s="230" t="s">
        <v>187</v>
      </c>
      <c r="H129" s="231">
        <v>1</v>
      </c>
      <c r="I129" s="232"/>
      <c r="J129" s="233">
        <f>ROUND(I129*H129,2)</f>
        <v>0</v>
      </c>
      <c r="K129" s="229" t="s">
        <v>19</v>
      </c>
      <c r="L129" s="45"/>
      <c r="M129" s="234" t="s">
        <v>19</v>
      </c>
      <c r="N129" s="235" t="s">
        <v>47</v>
      </c>
      <c r="O129" s="85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157</v>
      </c>
      <c r="AT129" s="238" t="s">
        <v>152</v>
      </c>
      <c r="AU129" s="238" t="s">
        <v>88</v>
      </c>
      <c r="AY129" s="18" t="s">
        <v>149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88</v>
      </c>
      <c r="BK129" s="239">
        <f>ROUND(I129*H129,2)</f>
        <v>0</v>
      </c>
      <c r="BL129" s="18" t="s">
        <v>157</v>
      </c>
      <c r="BM129" s="238" t="s">
        <v>1399</v>
      </c>
    </row>
    <row r="130" s="2" customFormat="1" ht="16.5" customHeight="1">
      <c r="A130" s="39"/>
      <c r="B130" s="40"/>
      <c r="C130" s="227" t="s">
        <v>524</v>
      </c>
      <c r="D130" s="227" t="s">
        <v>152</v>
      </c>
      <c r="E130" s="228" t="s">
        <v>1400</v>
      </c>
      <c r="F130" s="229" t="s">
        <v>1401</v>
      </c>
      <c r="G130" s="230" t="s">
        <v>187</v>
      </c>
      <c r="H130" s="231">
        <v>5</v>
      </c>
      <c r="I130" s="232"/>
      <c r="J130" s="233">
        <f>ROUND(I130*H130,2)</f>
        <v>0</v>
      </c>
      <c r="K130" s="229" t="s">
        <v>19</v>
      </c>
      <c r="L130" s="45"/>
      <c r="M130" s="234" t="s">
        <v>19</v>
      </c>
      <c r="N130" s="235" t="s">
        <v>47</v>
      </c>
      <c r="O130" s="85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157</v>
      </c>
      <c r="AT130" s="238" t="s">
        <v>152</v>
      </c>
      <c r="AU130" s="238" t="s">
        <v>88</v>
      </c>
      <c r="AY130" s="18" t="s">
        <v>149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88</v>
      </c>
      <c r="BK130" s="239">
        <f>ROUND(I130*H130,2)</f>
        <v>0</v>
      </c>
      <c r="BL130" s="18" t="s">
        <v>157</v>
      </c>
      <c r="BM130" s="238" t="s">
        <v>1402</v>
      </c>
    </row>
    <row r="131" s="2" customFormat="1" ht="16.5" customHeight="1">
      <c r="A131" s="39"/>
      <c r="B131" s="40"/>
      <c r="C131" s="227" t="s">
        <v>538</v>
      </c>
      <c r="D131" s="227" t="s">
        <v>152</v>
      </c>
      <c r="E131" s="228" t="s">
        <v>1403</v>
      </c>
      <c r="F131" s="229" t="s">
        <v>1404</v>
      </c>
      <c r="G131" s="230" t="s">
        <v>346</v>
      </c>
      <c r="H131" s="231">
        <v>15</v>
      </c>
      <c r="I131" s="232"/>
      <c r="J131" s="233">
        <f>ROUND(I131*H131,2)</f>
        <v>0</v>
      </c>
      <c r="K131" s="229" t="s">
        <v>19</v>
      </c>
      <c r="L131" s="45"/>
      <c r="M131" s="234" t="s">
        <v>19</v>
      </c>
      <c r="N131" s="235" t="s">
        <v>47</v>
      </c>
      <c r="O131" s="85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157</v>
      </c>
      <c r="AT131" s="238" t="s">
        <v>152</v>
      </c>
      <c r="AU131" s="238" t="s">
        <v>88</v>
      </c>
      <c r="AY131" s="18" t="s">
        <v>149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88</v>
      </c>
      <c r="BK131" s="239">
        <f>ROUND(I131*H131,2)</f>
        <v>0</v>
      </c>
      <c r="BL131" s="18" t="s">
        <v>157</v>
      </c>
      <c r="BM131" s="238" t="s">
        <v>1405</v>
      </c>
    </row>
    <row r="132" s="2" customFormat="1" ht="16.5" customHeight="1">
      <c r="A132" s="39"/>
      <c r="B132" s="40"/>
      <c r="C132" s="227" t="s">
        <v>543</v>
      </c>
      <c r="D132" s="227" t="s">
        <v>152</v>
      </c>
      <c r="E132" s="228" t="s">
        <v>1406</v>
      </c>
      <c r="F132" s="229" t="s">
        <v>1407</v>
      </c>
      <c r="G132" s="230" t="s">
        <v>346</v>
      </c>
      <c r="H132" s="231">
        <v>15</v>
      </c>
      <c r="I132" s="232"/>
      <c r="J132" s="233">
        <f>ROUND(I132*H132,2)</f>
        <v>0</v>
      </c>
      <c r="K132" s="229" t="s">
        <v>19</v>
      </c>
      <c r="L132" s="45"/>
      <c r="M132" s="234" t="s">
        <v>19</v>
      </c>
      <c r="N132" s="235" t="s">
        <v>47</v>
      </c>
      <c r="O132" s="85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157</v>
      </c>
      <c r="AT132" s="238" t="s">
        <v>152</v>
      </c>
      <c r="AU132" s="238" t="s">
        <v>88</v>
      </c>
      <c r="AY132" s="18" t="s">
        <v>149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88</v>
      </c>
      <c r="BK132" s="239">
        <f>ROUND(I132*H132,2)</f>
        <v>0</v>
      </c>
      <c r="BL132" s="18" t="s">
        <v>157</v>
      </c>
      <c r="BM132" s="238" t="s">
        <v>1408</v>
      </c>
    </row>
    <row r="133" s="12" customFormat="1" ht="22.8" customHeight="1">
      <c r="A133" s="12"/>
      <c r="B133" s="211"/>
      <c r="C133" s="212"/>
      <c r="D133" s="213" t="s">
        <v>74</v>
      </c>
      <c r="E133" s="225" t="s">
        <v>1409</v>
      </c>
      <c r="F133" s="225" t="s">
        <v>1410</v>
      </c>
      <c r="G133" s="212"/>
      <c r="H133" s="212"/>
      <c r="I133" s="215"/>
      <c r="J133" s="226">
        <f>BK133</f>
        <v>0</v>
      </c>
      <c r="K133" s="212"/>
      <c r="L133" s="217"/>
      <c r="M133" s="218"/>
      <c r="N133" s="219"/>
      <c r="O133" s="219"/>
      <c r="P133" s="220">
        <f>SUM(P134:P135)</f>
        <v>0</v>
      </c>
      <c r="Q133" s="219"/>
      <c r="R133" s="220">
        <f>SUM(R134:R135)</f>
        <v>0</v>
      </c>
      <c r="S133" s="219"/>
      <c r="T133" s="221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82</v>
      </c>
      <c r="AT133" s="223" t="s">
        <v>74</v>
      </c>
      <c r="AU133" s="223" t="s">
        <v>82</v>
      </c>
      <c r="AY133" s="222" t="s">
        <v>149</v>
      </c>
      <c r="BK133" s="224">
        <f>SUM(BK134:BK135)</f>
        <v>0</v>
      </c>
    </row>
    <row r="134" s="2" customFormat="1" ht="16.5" customHeight="1">
      <c r="A134" s="39"/>
      <c r="B134" s="40"/>
      <c r="C134" s="227" t="s">
        <v>570</v>
      </c>
      <c r="D134" s="227" t="s">
        <v>152</v>
      </c>
      <c r="E134" s="228" t="s">
        <v>1411</v>
      </c>
      <c r="F134" s="229" t="s">
        <v>1412</v>
      </c>
      <c r="G134" s="230" t="s">
        <v>175</v>
      </c>
      <c r="H134" s="231">
        <v>1.5600000000000001</v>
      </c>
      <c r="I134" s="232"/>
      <c r="J134" s="233">
        <f>ROUND(I134*H134,2)</f>
        <v>0</v>
      </c>
      <c r="K134" s="229" t="s">
        <v>19</v>
      </c>
      <c r="L134" s="45"/>
      <c r="M134" s="234" t="s">
        <v>19</v>
      </c>
      <c r="N134" s="235" t="s">
        <v>47</v>
      </c>
      <c r="O134" s="85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157</v>
      </c>
      <c r="AT134" s="238" t="s">
        <v>152</v>
      </c>
      <c r="AU134" s="238" t="s">
        <v>88</v>
      </c>
      <c r="AY134" s="18" t="s">
        <v>149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88</v>
      </c>
      <c r="BK134" s="239">
        <f>ROUND(I134*H134,2)</f>
        <v>0</v>
      </c>
      <c r="BL134" s="18" t="s">
        <v>157</v>
      </c>
      <c r="BM134" s="238" t="s">
        <v>1413</v>
      </c>
    </row>
    <row r="135" s="2" customFormat="1" ht="16.5" customHeight="1">
      <c r="A135" s="39"/>
      <c r="B135" s="40"/>
      <c r="C135" s="227" t="s">
        <v>549</v>
      </c>
      <c r="D135" s="227" t="s">
        <v>152</v>
      </c>
      <c r="E135" s="228" t="s">
        <v>1414</v>
      </c>
      <c r="F135" s="229" t="s">
        <v>1415</v>
      </c>
      <c r="G135" s="230" t="s">
        <v>175</v>
      </c>
      <c r="H135" s="231">
        <v>1.5600000000000001</v>
      </c>
      <c r="I135" s="232"/>
      <c r="J135" s="233">
        <f>ROUND(I135*H135,2)</f>
        <v>0</v>
      </c>
      <c r="K135" s="229" t="s">
        <v>19</v>
      </c>
      <c r="L135" s="45"/>
      <c r="M135" s="234" t="s">
        <v>19</v>
      </c>
      <c r="N135" s="235" t="s">
        <v>47</v>
      </c>
      <c r="O135" s="85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157</v>
      </c>
      <c r="AT135" s="238" t="s">
        <v>152</v>
      </c>
      <c r="AU135" s="238" t="s">
        <v>88</v>
      </c>
      <c r="AY135" s="18" t="s">
        <v>149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88</v>
      </c>
      <c r="BK135" s="239">
        <f>ROUND(I135*H135,2)</f>
        <v>0</v>
      </c>
      <c r="BL135" s="18" t="s">
        <v>157</v>
      </c>
      <c r="BM135" s="238" t="s">
        <v>1416</v>
      </c>
    </row>
    <row r="136" s="12" customFormat="1" ht="25.92" customHeight="1">
      <c r="A136" s="12"/>
      <c r="B136" s="211"/>
      <c r="C136" s="212"/>
      <c r="D136" s="213" t="s">
        <v>74</v>
      </c>
      <c r="E136" s="214" t="s">
        <v>461</v>
      </c>
      <c r="F136" s="214" t="s">
        <v>462</v>
      </c>
      <c r="G136" s="212"/>
      <c r="H136" s="212"/>
      <c r="I136" s="215"/>
      <c r="J136" s="216">
        <f>BK136</f>
        <v>0</v>
      </c>
      <c r="K136" s="212"/>
      <c r="L136" s="217"/>
      <c r="M136" s="218"/>
      <c r="N136" s="219"/>
      <c r="O136" s="219"/>
      <c r="P136" s="220">
        <f>P137+P140+P157+P180+P192+P194+P200+P219</f>
        <v>0</v>
      </c>
      <c r="Q136" s="219"/>
      <c r="R136" s="220">
        <f>R137+R140+R157+R180+R192+R194+R200+R219</f>
        <v>0</v>
      </c>
      <c r="S136" s="219"/>
      <c r="T136" s="221">
        <f>T137+T140+T157+T180+T192+T194+T200+T219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88</v>
      </c>
      <c r="AT136" s="223" t="s">
        <v>74</v>
      </c>
      <c r="AU136" s="223" t="s">
        <v>75</v>
      </c>
      <c r="AY136" s="222" t="s">
        <v>149</v>
      </c>
      <c r="BK136" s="224">
        <f>BK137+BK140+BK157+BK180+BK192+BK194+BK200+BK219</f>
        <v>0</v>
      </c>
    </row>
    <row r="137" s="12" customFormat="1" ht="22.8" customHeight="1">
      <c r="A137" s="12"/>
      <c r="B137" s="211"/>
      <c r="C137" s="212"/>
      <c r="D137" s="213" t="s">
        <v>74</v>
      </c>
      <c r="E137" s="225" t="s">
        <v>512</v>
      </c>
      <c r="F137" s="225" t="s">
        <v>513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SUM(P138:P139)</f>
        <v>0</v>
      </c>
      <c r="Q137" s="219"/>
      <c r="R137" s="220">
        <f>SUM(R138:R139)</f>
        <v>0</v>
      </c>
      <c r="S137" s="219"/>
      <c r="T137" s="221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82</v>
      </c>
      <c r="AT137" s="223" t="s">
        <v>74</v>
      </c>
      <c r="AU137" s="223" t="s">
        <v>82</v>
      </c>
      <c r="AY137" s="222" t="s">
        <v>149</v>
      </c>
      <c r="BK137" s="224">
        <f>SUM(BK138:BK139)</f>
        <v>0</v>
      </c>
    </row>
    <row r="138" s="2" customFormat="1" ht="16.5" customHeight="1">
      <c r="A138" s="39"/>
      <c r="B138" s="40"/>
      <c r="C138" s="227" t="s">
        <v>235</v>
      </c>
      <c r="D138" s="227" t="s">
        <v>152</v>
      </c>
      <c r="E138" s="228" t="s">
        <v>1417</v>
      </c>
      <c r="F138" s="229" t="s">
        <v>1418</v>
      </c>
      <c r="G138" s="230" t="s">
        <v>187</v>
      </c>
      <c r="H138" s="231">
        <v>4</v>
      </c>
      <c r="I138" s="232"/>
      <c r="J138" s="233">
        <f>ROUND(I138*H138,2)</f>
        <v>0</v>
      </c>
      <c r="K138" s="229" t="s">
        <v>19</v>
      </c>
      <c r="L138" s="45"/>
      <c r="M138" s="234" t="s">
        <v>19</v>
      </c>
      <c r="N138" s="235" t="s">
        <v>47</v>
      </c>
      <c r="O138" s="85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244</v>
      </c>
      <c r="AT138" s="238" t="s">
        <v>152</v>
      </c>
      <c r="AU138" s="238" t="s">
        <v>88</v>
      </c>
      <c r="AY138" s="18" t="s">
        <v>149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88</v>
      </c>
      <c r="BK138" s="239">
        <f>ROUND(I138*H138,2)</f>
        <v>0</v>
      </c>
      <c r="BL138" s="18" t="s">
        <v>244</v>
      </c>
      <c r="BM138" s="238" t="s">
        <v>1419</v>
      </c>
    </row>
    <row r="139" s="2" customFormat="1" ht="24" customHeight="1">
      <c r="A139" s="39"/>
      <c r="B139" s="40"/>
      <c r="C139" s="227" t="s">
        <v>8</v>
      </c>
      <c r="D139" s="227" t="s">
        <v>152</v>
      </c>
      <c r="E139" s="228" t="s">
        <v>1420</v>
      </c>
      <c r="F139" s="229" t="s">
        <v>1421</v>
      </c>
      <c r="G139" s="230" t="s">
        <v>187</v>
      </c>
      <c r="H139" s="231">
        <v>1</v>
      </c>
      <c r="I139" s="232"/>
      <c r="J139" s="233">
        <f>ROUND(I139*H139,2)</f>
        <v>0</v>
      </c>
      <c r="K139" s="229" t="s">
        <v>19</v>
      </c>
      <c r="L139" s="45"/>
      <c r="M139" s="234" t="s">
        <v>19</v>
      </c>
      <c r="N139" s="235" t="s">
        <v>47</v>
      </c>
      <c r="O139" s="85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244</v>
      </c>
      <c r="AT139" s="238" t="s">
        <v>152</v>
      </c>
      <c r="AU139" s="238" t="s">
        <v>88</v>
      </c>
      <c r="AY139" s="18" t="s">
        <v>149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88</v>
      </c>
      <c r="BK139" s="239">
        <f>ROUND(I139*H139,2)</f>
        <v>0</v>
      </c>
      <c r="BL139" s="18" t="s">
        <v>244</v>
      </c>
      <c r="BM139" s="238" t="s">
        <v>1422</v>
      </c>
    </row>
    <row r="140" s="12" customFormat="1" ht="22.8" customHeight="1">
      <c r="A140" s="12"/>
      <c r="B140" s="211"/>
      <c r="C140" s="212"/>
      <c r="D140" s="213" t="s">
        <v>74</v>
      </c>
      <c r="E140" s="225" t="s">
        <v>1423</v>
      </c>
      <c r="F140" s="225" t="s">
        <v>1424</v>
      </c>
      <c r="G140" s="212"/>
      <c r="H140" s="212"/>
      <c r="I140" s="215"/>
      <c r="J140" s="226">
        <f>BK140</f>
        <v>0</v>
      </c>
      <c r="K140" s="212"/>
      <c r="L140" s="217"/>
      <c r="M140" s="218"/>
      <c r="N140" s="219"/>
      <c r="O140" s="219"/>
      <c r="P140" s="220">
        <f>SUM(P141:P156)</f>
        <v>0</v>
      </c>
      <c r="Q140" s="219"/>
      <c r="R140" s="220">
        <f>SUM(R141:R156)</f>
        <v>0</v>
      </c>
      <c r="S140" s="219"/>
      <c r="T140" s="221">
        <f>SUM(T141:T156)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82</v>
      </c>
      <c r="AT140" s="223" t="s">
        <v>74</v>
      </c>
      <c r="AU140" s="223" t="s">
        <v>82</v>
      </c>
      <c r="AY140" s="222" t="s">
        <v>149</v>
      </c>
      <c r="BK140" s="224">
        <f>SUM(BK141:BK156)</f>
        <v>0</v>
      </c>
    </row>
    <row r="141" s="2" customFormat="1" ht="16.5" customHeight="1">
      <c r="A141" s="39"/>
      <c r="B141" s="40"/>
      <c r="C141" s="227" t="s">
        <v>244</v>
      </c>
      <c r="D141" s="227" t="s">
        <v>152</v>
      </c>
      <c r="E141" s="228" t="s">
        <v>1425</v>
      </c>
      <c r="F141" s="229" t="s">
        <v>1426</v>
      </c>
      <c r="G141" s="230" t="s">
        <v>187</v>
      </c>
      <c r="H141" s="231">
        <v>1</v>
      </c>
      <c r="I141" s="232"/>
      <c r="J141" s="233">
        <f>ROUND(I141*H141,2)</f>
        <v>0</v>
      </c>
      <c r="K141" s="229" t="s">
        <v>19</v>
      </c>
      <c r="L141" s="45"/>
      <c r="M141" s="234" t="s">
        <v>19</v>
      </c>
      <c r="N141" s="235" t="s">
        <v>47</v>
      </c>
      <c r="O141" s="85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244</v>
      </c>
      <c r="AT141" s="238" t="s">
        <v>152</v>
      </c>
      <c r="AU141" s="238" t="s">
        <v>88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88</v>
      </c>
      <c r="BK141" s="239">
        <f>ROUND(I141*H141,2)</f>
        <v>0</v>
      </c>
      <c r="BL141" s="18" t="s">
        <v>244</v>
      </c>
      <c r="BM141" s="238" t="s">
        <v>1427</v>
      </c>
    </row>
    <row r="142" s="2" customFormat="1" ht="16.5" customHeight="1">
      <c r="A142" s="39"/>
      <c r="B142" s="40"/>
      <c r="C142" s="227" t="s">
        <v>251</v>
      </c>
      <c r="D142" s="227" t="s">
        <v>152</v>
      </c>
      <c r="E142" s="228" t="s">
        <v>1428</v>
      </c>
      <c r="F142" s="229" t="s">
        <v>1429</v>
      </c>
      <c r="G142" s="230" t="s">
        <v>346</v>
      </c>
      <c r="H142" s="231">
        <v>8</v>
      </c>
      <c r="I142" s="232"/>
      <c r="J142" s="233">
        <f>ROUND(I142*H142,2)</f>
        <v>0</v>
      </c>
      <c r="K142" s="229" t="s">
        <v>19</v>
      </c>
      <c r="L142" s="45"/>
      <c r="M142" s="234" t="s">
        <v>19</v>
      </c>
      <c r="N142" s="235" t="s">
        <v>47</v>
      </c>
      <c r="O142" s="85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244</v>
      </c>
      <c r="AT142" s="238" t="s">
        <v>152</v>
      </c>
      <c r="AU142" s="238" t="s">
        <v>88</v>
      </c>
      <c r="AY142" s="18" t="s">
        <v>149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88</v>
      </c>
      <c r="BK142" s="239">
        <f>ROUND(I142*H142,2)</f>
        <v>0</v>
      </c>
      <c r="BL142" s="18" t="s">
        <v>244</v>
      </c>
      <c r="BM142" s="238" t="s">
        <v>1430</v>
      </c>
    </row>
    <row r="143" s="2" customFormat="1" ht="16.5" customHeight="1">
      <c r="A143" s="39"/>
      <c r="B143" s="40"/>
      <c r="C143" s="227" t="s">
        <v>256</v>
      </c>
      <c r="D143" s="227" t="s">
        <v>152</v>
      </c>
      <c r="E143" s="228" t="s">
        <v>1431</v>
      </c>
      <c r="F143" s="229" t="s">
        <v>1432</v>
      </c>
      <c r="G143" s="230" t="s">
        <v>346</v>
      </c>
      <c r="H143" s="231">
        <v>1</v>
      </c>
      <c r="I143" s="232"/>
      <c r="J143" s="233">
        <f>ROUND(I143*H143,2)</f>
        <v>0</v>
      </c>
      <c r="K143" s="229" t="s">
        <v>19</v>
      </c>
      <c r="L143" s="45"/>
      <c r="M143" s="234" t="s">
        <v>19</v>
      </c>
      <c r="N143" s="235" t="s">
        <v>47</v>
      </c>
      <c r="O143" s="85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244</v>
      </c>
      <c r="AT143" s="238" t="s">
        <v>152</v>
      </c>
      <c r="AU143" s="238" t="s">
        <v>88</v>
      </c>
      <c r="AY143" s="18" t="s">
        <v>149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88</v>
      </c>
      <c r="BK143" s="239">
        <f>ROUND(I143*H143,2)</f>
        <v>0</v>
      </c>
      <c r="BL143" s="18" t="s">
        <v>244</v>
      </c>
      <c r="BM143" s="238" t="s">
        <v>1433</v>
      </c>
    </row>
    <row r="144" s="2" customFormat="1" ht="16.5" customHeight="1">
      <c r="A144" s="39"/>
      <c r="B144" s="40"/>
      <c r="C144" s="227" t="s">
        <v>263</v>
      </c>
      <c r="D144" s="227" t="s">
        <v>152</v>
      </c>
      <c r="E144" s="228" t="s">
        <v>1434</v>
      </c>
      <c r="F144" s="229" t="s">
        <v>1435</v>
      </c>
      <c r="G144" s="230" t="s">
        <v>346</v>
      </c>
      <c r="H144" s="231">
        <v>19</v>
      </c>
      <c r="I144" s="232"/>
      <c r="J144" s="233">
        <f>ROUND(I144*H144,2)</f>
        <v>0</v>
      </c>
      <c r="K144" s="229" t="s">
        <v>19</v>
      </c>
      <c r="L144" s="45"/>
      <c r="M144" s="234" t="s">
        <v>19</v>
      </c>
      <c r="N144" s="235" t="s">
        <v>47</v>
      </c>
      <c r="O144" s="85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244</v>
      </c>
      <c r="AT144" s="238" t="s">
        <v>152</v>
      </c>
      <c r="AU144" s="238" t="s">
        <v>88</v>
      </c>
      <c r="AY144" s="18" t="s">
        <v>149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88</v>
      </c>
      <c r="BK144" s="239">
        <f>ROUND(I144*H144,2)</f>
        <v>0</v>
      </c>
      <c r="BL144" s="18" t="s">
        <v>244</v>
      </c>
      <c r="BM144" s="238" t="s">
        <v>1436</v>
      </c>
    </row>
    <row r="145" s="2" customFormat="1" ht="16.5" customHeight="1">
      <c r="A145" s="39"/>
      <c r="B145" s="40"/>
      <c r="C145" s="227" t="s">
        <v>268</v>
      </c>
      <c r="D145" s="227" t="s">
        <v>152</v>
      </c>
      <c r="E145" s="228" t="s">
        <v>1437</v>
      </c>
      <c r="F145" s="229" t="s">
        <v>1438</v>
      </c>
      <c r="G145" s="230" t="s">
        <v>346</v>
      </c>
      <c r="H145" s="231">
        <v>1</v>
      </c>
      <c r="I145" s="232"/>
      <c r="J145" s="233">
        <f>ROUND(I145*H145,2)</f>
        <v>0</v>
      </c>
      <c r="K145" s="229" t="s">
        <v>19</v>
      </c>
      <c r="L145" s="45"/>
      <c r="M145" s="234" t="s">
        <v>19</v>
      </c>
      <c r="N145" s="235" t="s">
        <v>47</v>
      </c>
      <c r="O145" s="85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244</v>
      </c>
      <c r="AT145" s="238" t="s">
        <v>152</v>
      </c>
      <c r="AU145" s="238" t="s">
        <v>88</v>
      </c>
      <c r="AY145" s="18" t="s">
        <v>149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88</v>
      </c>
      <c r="BK145" s="239">
        <f>ROUND(I145*H145,2)</f>
        <v>0</v>
      </c>
      <c r="BL145" s="18" t="s">
        <v>244</v>
      </c>
      <c r="BM145" s="238" t="s">
        <v>1439</v>
      </c>
    </row>
    <row r="146" s="2" customFormat="1" ht="16.5" customHeight="1">
      <c r="A146" s="39"/>
      <c r="B146" s="40"/>
      <c r="C146" s="227" t="s">
        <v>7</v>
      </c>
      <c r="D146" s="227" t="s">
        <v>152</v>
      </c>
      <c r="E146" s="228" t="s">
        <v>1440</v>
      </c>
      <c r="F146" s="229" t="s">
        <v>1441</v>
      </c>
      <c r="G146" s="230" t="s">
        <v>346</v>
      </c>
      <c r="H146" s="231">
        <v>1</v>
      </c>
      <c r="I146" s="232"/>
      <c r="J146" s="233">
        <f>ROUND(I146*H146,2)</f>
        <v>0</v>
      </c>
      <c r="K146" s="229" t="s">
        <v>19</v>
      </c>
      <c r="L146" s="45"/>
      <c r="M146" s="234" t="s">
        <v>19</v>
      </c>
      <c r="N146" s="235" t="s">
        <v>47</v>
      </c>
      <c r="O146" s="85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244</v>
      </c>
      <c r="AT146" s="238" t="s">
        <v>152</v>
      </c>
      <c r="AU146" s="238" t="s">
        <v>88</v>
      </c>
      <c r="AY146" s="18" t="s">
        <v>149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88</v>
      </c>
      <c r="BK146" s="239">
        <f>ROUND(I146*H146,2)</f>
        <v>0</v>
      </c>
      <c r="BL146" s="18" t="s">
        <v>244</v>
      </c>
      <c r="BM146" s="238" t="s">
        <v>1442</v>
      </c>
    </row>
    <row r="147" s="2" customFormat="1" ht="16.5" customHeight="1">
      <c r="A147" s="39"/>
      <c r="B147" s="40"/>
      <c r="C147" s="227" t="s">
        <v>278</v>
      </c>
      <c r="D147" s="227" t="s">
        <v>152</v>
      </c>
      <c r="E147" s="228" t="s">
        <v>1443</v>
      </c>
      <c r="F147" s="229" t="s">
        <v>1444</v>
      </c>
      <c r="G147" s="230" t="s">
        <v>346</v>
      </c>
      <c r="H147" s="231">
        <v>7</v>
      </c>
      <c r="I147" s="232"/>
      <c r="J147" s="233">
        <f>ROUND(I147*H147,2)</f>
        <v>0</v>
      </c>
      <c r="K147" s="229" t="s">
        <v>19</v>
      </c>
      <c r="L147" s="45"/>
      <c r="M147" s="234" t="s">
        <v>19</v>
      </c>
      <c r="N147" s="235" t="s">
        <v>47</v>
      </c>
      <c r="O147" s="85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244</v>
      </c>
      <c r="AT147" s="238" t="s">
        <v>152</v>
      </c>
      <c r="AU147" s="238" t="s">
        <v>88</v>
      </c>
      <c r="AY147" s="18" t="s">
        <v>149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88</v>
      </c>
      <c r="BK147" s="239">
        <f>ROUND(I147*H147,2)</f>
        <v>0</v>
      </c>
      <c r="BL147" s="18" t="s">
        <v>244</v>
      </c>
      <c r="BM147" s="238" t="s">
        <v>1445</v>
      </c>
    </row>
    <row r="148" s="2" customFormat="1" ht="16.5" customHeight="1">
      <c r="A148" s="39"/>
      <c r="B148" s="40"/>
      <c r="C148" s="227" t="s">
        <v>1032</v>
      </c>
      <c r="D148" s="227" t="s">
        <v>152</v>
      </c>
      <c r="E148" s="228" t="s">
        <v>1446</v>
      </c>
      <c r="F148" s="229" t="s">
        <v>1447</v>
      </c>
      <c r="G148" s="230" t="s">
        <v>346</v>
      </c>
      <c r="H148" s="231">
        <v>4</v>
      </c>
      <c r="I148" s="232"/>
      <c r="J148" s="233">
        <f>ROUND(I148*H148,2)</f>
        <v>0</v>
      </c>
      <c r="K148" s="229" t="s">
        <v>19</v>
      </c>
      <c r="L148" s="45"/>
      <c r="M148" s="234" t="s">
        <v>19</v>
      </c>
      <c r="N148" s="235" t="s">
        <v>47</v>
      </c>
      <c r="O148" s="85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244</v>
      </c>
      <c r="AT148" s="238" t="s">
        <v>152</v>
      </c>
      <c r="AU148" s="238" t="s">
        <v>88</v>
      </c>
      <c r="AY148" s="18" t="s">
        <v>149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88</v>
      </c>
      <c r="BK148" s="239">
        <f>ROUND(I148*H148,2)</f>
        <v>0</v>
      </c>
      <c r="BL148" s="18" t="s">
        <v>244</v>
      </c>
      <c r="BM148" s="238" t="s">
        <v>1448</v>
      </c>
    </row>
    <row r="149" s="2" customFormat="1" ht="16.5" customHeight="1">
      <c r="A149" s="39"/>
      <c r="B149" s="40"/>
      <c r="C149" s="227" t="s">
        <v>288</v>
      </c>
      <c r="D149" s="227" t="s">
        <v>152</v>
      </c>
      <c r="E149" s="228" t="s">
        <v>1449</v>
      </c>
      <c r="F149" s="229" t="s">
        <v>1450</v>
      </c>
      <c r="G149" s="230" t="s">
        <v>346</v>
      </c>
      <c r="H149" s="231">
        <v>2</v>
      </c>
      <c r="I149" s="232"/>
      <c r="J149" s="233">
        <f>ROUND(I149*H149,2)</f>
        <v>0</v>
      </c>
      <c r="K149" s="229" t="s">
        <v>19</v>
      </c>
      <c r="L149" s="45"/>
      <c r="M149" s="234" t="s">
        <v>19</v>
      </c>
      <c r="N149" s="235" t="s">
        <v>47</v>
      </c>
      <c r="O149" s="85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244</v>
      </c>
      <c r="AT149" s="238" t="s">
        <v>152</v>
      </c>
      <c r="AU149" s="238" t="s">
        <v>88</v>
      </c>
      <c r="AY149" s="18" t="s">
        <v>149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88</v>
      </c>
      <c r="BK149" s="239">
        <f>ROUND(I149*H149,2)</f>
        <v>0</v>
      </c>
      <c r="BL149" s="18" t="s">
        <v>244</v>
      </c>
      <c r="BM149" s="238" t="s">
        <v>1451</v>
      </c>
    </row>
    <row r="150" s="2" customFormat="1" ht="16.5" customHeight="1">
      <c r="A150" s="39"/>
      <c r="B150" s="40"/>
      <c r="C150" s="227" t="s">
        <v>292</v>
      </c>
      <c r="D150" s="227" t="s">
        <v>152</v>
      </c>
      <c r="E150" s="228" t="s">
        <v>1452</v>
      </c>
      <c r="F150" s="229" t="s">
        <v>1453</v>
      </c>
      <c r="G150" s="230" t="s">
        <v>187</v>
      </c>
      <c r="H150" s="231">
        <v>2</v>
      </c>
      <c r="I150" s="232"/>
      <c r="J150" s="233">
        <f>ROUND(I150*H150,2)</f>
        <v>0</v>
      </c>
      <c r="K150" s="229" t="s">
        <v>19</v>
      </c>
      <c r="L150" s="45"/>
      <c r="M150" s="234" t="s">
        <v>19</v>
      </c>
      <c r="N150" s="235" t="s">
        <v>47</v>
      </c>
      <c r="O150" s="85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244</v>
      </c>
      <c r="AT150" s="238" t="s">
        <v>152</v>
      </c>
      <c r="AU150" s="238" t="s">
        <v>88</v>
      </c>
      <c r="AY150" s="18" t="s">
        <v>149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88</v>
      </c>
      <c r="BK150" s="239">
        <f>ROUND(I150*H150,2)</f>
        <v>0</v>
      </c>
      <c r="BL150" s="18" t="s">
        <v>244</v>
      </c>
      <c r="BM150" s="238" t="s">
        <v>1454</v>
      </c>
    </row>
    <row r="151" s="2" customFormat="1" ht="16.5" customHeight="1">
      <c r="A151" s="39"/>
      <c r="B151" s="40"/>
      <c r="C151" s="227" t="s">
        <v>296</v>
      </c>
      <c r="D151" s="227" t="s">
        <v>152</v>
      </c>
      <c r="E151" s="228" t="s">
        <v>1455</v>
      </c>
      <c r="F151" s="229" t="s">
        <v>1456</v>
      </c>
      <c r="G151" s="230" t="s">
        <v>187</v>
      </c>
      <c r="H151" s="231">
        <v>2</v>
      </c>
      <c r="I151" s="232"/>
      <c r="J151" s="233">
        <f>ROUND(I151*H151,2)</f>
        <v>0</v>
      </c>
      <c r="K151" s="229" t="s">
        <v>19</v>
      </c>
      <c r="L151" s="45"/>
      <c r="M151" s="234" t="s">
        <v>19</v>
      </c>
      <c r="N151" s="235" t="s">
        <v>47</v>
      </c>
      <c r="O151" s="85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244</v>
      </c>
      <c r="AT151" s="238" t="s">
        <v>152</v>
      </c>
      <c r="AU151" s="238" t="s">
        <v>88</v>
      </c>
      <c r="AY151" s="18" t="s">
        <v>149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88</v>
      </c>
      <c r="BK151" s="239">
        <f>ROUND(I151*H151,2)</f>
        <v>0</v>
      </c>
      <c r="BL151" s="18" t="s">
        <v>244</v>
      </c>
      <c r="BM151" s="238" t="s">
        <v>1457</v>
      </c>
    </row>
    <row r="152" s="2" customFormat="1" ht="16.5" customHeight="1">
      <c r="A152" s="39"/>
      <c r="B152" s="40"/>
      <c r="C152" s="227" t="s">
        <v>301</v>
      </c>
      <c r="D152" s="227" t="s">
        <v>152</v>
      </c>
      <c r="E152" s="228" t="s">
        <v>1458</v>
      </c>
      <c r="F152" s="229" t="s">
        <v>1459</v>
      </c>
      <c r="G152" s="230" t="s">
        <v>187</v>
      </c>
      <c r="H152" s="231">
        <v>1</v>
      </c>
      <c r="I152" s="232"/>
      <c r="J152" s="233">
        <f>ROUND(I152*H152,2)</f>
        <v>0</v>
      </c>
      <c r="K152" s="229" t="s">
        <v>19</v>
      </c>
      <c r="L152" s="45"/>
      <c r="M152" s="234" t="s">
        <v>19</v>
      </c>
      <c r="N152" s="235" t="s">
        <v>47</v>
      </c>
      <c r="O152" s="85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244</v>
      </c>
      <c r="AT152" s="238" t="s">
        <v>152</v>
      </c>
      <c r="AU152" s="238" t="s">
        <v>88</v>
      </c>
      <c r="AY152" s="18" t="s">
        <v>149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88</v>
      </c>
      <c r="BK152" s="239">
        <f>ROUND(I152*H152,2)</f>
        <v>0</v>
      </c>
      <c r="BL152" s="18" t="s">
        <v>244</v>
      </c>
      <c r="BM152" s="238" t="s">
        <v>1460</v>
      </c>
    </row>
    <row r="153" s="2" customFormat="1" ht="16.5" customHeight="1">
      <c r="A153" s="39"/>
      <c r="B153" s="40"/>
      <c r="C153" s="227" t="s">
        <v>306</v>
      </c>
      <c r="D153" s="227" t="s">
        <v>152</v>
      </c>
      <c r="E153" s="228" t="s">
        <v>1461</v>
      </c>
      <c r="F153" s="229" t="s">
        <v>1462</v>
      </c>
      <c r="G153" s="230" t="s">
        <v>187</v>
      </c>
      <c r="H153" s="231">
        <v>2</v>
      </c>
      <c r="I153" s="232"/>
      <c r="J153" s="233">
        <f>ROUND(I153*H153,2)</f>
        <v>0</v>
      </c>
      <c r="K153" s="229" t="s">
        <v>19</v>
      </c>
      <c r="L153" s="45"/>
      <c r="M153" s="234" t="s">
        <v>19</v>
      </c>
      <c r="N153" s="235" t="s">
        <v>47</v>
      </c>
      <c r="O153" s="85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244</v>
      </c>
      <c r="AT153" s="238" t="s">
        <v>152</v>
      </c>
      <c r="AU153" s="238" t="s">
        <v>88</v>
      </c>
      <c r="AY153" s="18" t="s">
        <v>149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88</v>
      </c>
      <c r="BK153" s="239">
        <f>ROUND(I153*H153,2)</f>
        <v>0</v>
      </c>
      <c r="BL153" s="18" t="s">
        <v>244</v>
      </c>
      <c r="BM153" s="238" t="s">
        <v>1463</v>
      </c>
    </row>
    <row r="154" s="2" customFormat="1" ht="16.5" customHeight="1">
      <c r="A154" s="39"/>
      <c r="B154" s="40"/>
      <c r="C154" s="227" t="s">
        <v>311</v>
      </c>
      <c r="D154" s="227" t="s">
        <v>152</v>
      </c>
      <c r="E154" s="228" t="s">
        <v>1464</v>
      </c>
      <c r="F154" s="229" t="s">
        <v>1465</v>
      </c>
      <c r="G154" s="230" t="s">
        <v>346</v>
      </c>
      <c r="H154" s="231">
        <v>37</v>
      </c>
      <c r="I154" s="232"/>
      <c r="J154" s="233">
        <f>ROUND(I154*H154,2)</f>
        <v>0</v>
      </c>
      <c r="K154" s="229" t="s">
        <v>19</v>
      </c>
      <c r="L154" s="45"/>
      <c r="M154" s="234" t="s">
        <v>19</v>
      </c>
      <c r="N154" s="235" t="s">
        <v>47</v>
      </c>
      <c r="O154" s="85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244</v>
      </c>
      <c r="AT154" s="238" t="s">
        <v>152</v>
      </c>
      <c r="AU154" s="238" t="s">
        <v>88</v>
      </c>
      <c r="AY154" s="18" t="s">
        <v>149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88</v>
      </c>
      <c r="BK154" s="239">
        <f>ROUND(I154*H154,2)</f>
        <v>0</v>
      </c>
      <c r="BL154" s="18" t="s">
        <v>244</v>
      </c>
      <c r="BM154" s="238" t="s">
        <v>1466</v>
      </c>
    </row>
    <row r="155" s="2" customFormat="1" ht="16.5" customHeight="1">
      <c r="A155" s="39"/>
      <c r="B155" s="40"/>
      <c r="C155" s="227" t="s">
        <v>317</v>
      </c>
      <c r="D155" s="227" t="s">
        <v>152</v>
      </c>
      <c r="E155" s="228" t="s">
        <v>1467</v>
      </c>
      <c r="F155" s="229" t="s">
        <v>1468</v>
      </c>
      <c r="G155" s="230" t="s">
        <v>346</v>
      </c>
      <c r="H155" s="231">
        <v>6</v>
      </c>
      <c r="I155" s="232"/>
      <c r="J155" s="233">
        <f>ROUND(I155*H155,2)</f>
        <v>0</v>
      </c>
      <c r="K155" s="229" t="s">
        <v>19</v>
      </c>
      <c r="L155" s="45"/>
      <c r="M155" s="234" t="s">
        <v>19</v>
      </c>
      <c r="N155" s="235" t="s">
        <v>47</v>
      </c>
      <c r="O155" s="85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244</v>
      </c>
      <c r="AT155" s="238" t="s">
        <v>152</v>
      </c>
      <c r="AU155" s="238" t="s">
        <v>88</v>
      </c>
      <c r="AY155" s="18" t="s">
        <v>149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88</v>
      </c>
      <c r="BK155" s="239">
        <f>ROUND(I155*H155,2)</f>
        <v>0</v>
      </c>
      <c r="BL155" s="18" t="s">
        <v>244</v>
      </c>
      <c r="BM155" s="238" t="s">
        <v>1469</v>
      </c>
    </row>
    <row r="156" s="2" customFormat="1" ht="16.5" customHeight="1">
      <c r="A156" s="39"/>
      <c r="B156" s="40"/>
      <c r="C156" s="227" t="s">
        <v>554</v>
      </c>
      <c r="D156" s="227" t="s">
        <v>152</v>
      </c>
      <c r="E156" s="228" t="s">
        <v>1470</v>
      </c>
      <c r="F156" s="229" t="s">
        <v>1471</v>
      </c>
      <c r="G156" s="230" t="s">
        <v>175</v>
      </c>
      <c r="H156" s="231">
        <v>0.050000000000000003</v>
      </c>
      <c r="I156" s="232"/>
      <c r="J156" s="233">
        <f>ROUND(I156*H156,2)</f>
        <v>0</v>
      </c>
      <c r="K156" s="229" t="s">
        <v>19</v>
      </c>
      <c r="L156" s="45"/>
      <c r="M156" s="234" t="s">
        <v>19</v>
      </c>
      <c r="N156" s="235" t="s">
        <v>47</v>
      </c>
      <c r="O156" s="85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244</v>
      </c>
      <c r="AT156" s="238" t="s">
        <v>152</v>
      </c>
      <c r="AU156" s="238" t="s">
        <v>88</v>
      </c>
      <c r="AY156" s="18" t="s">
        <v>149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88</v>
      </c>
      <c r="BK156" s="239">
        <f>ROUND(I156*H156,2)</f>
        <v>0</v>
      </c>
      <c r="BL156" s="18" t="s">
        <v>244</v>
      </c>
      <c r="BM156" s="238" t="s">
        <v>1472</v>
      </c>
    </row>
    <row r="157" s="12" customFormat="1" ht="22.8" customHeight="1">
      <c r="A157" s="12"/>
      <c r="B157" s="211"/>
      <c r="C157" s="212"/>
      <c r="D157" s="213" t="s">
        <v>74</v>
      </c>
      <c r="E157" s="225" t="s">
        <v>1473</v>
      </c>
      <c r="F157" s="225" t="s">
        <v>1474</v>
      </c>
      <c r="G157" s="212"/>
      <c r="H157" s="212"/>
      <c r="I157" s="215"/>
      <c r="J157" s="226">
        <f>BK157</f>
        <v>0</v>
      </c>
      <c r="K157" s="212"/>
      <c r="L157" s="217"/>
      <c r="M157" s="218"/>
      <c r="N157" s="219"/>
      <c r="O157" s="219"/>
      <c r="P157" s="220">
        <f>SUM(P158:P179)</f>
        <v>0</v>
      </c>
      <c r="Q157" s="219"/>
      <c r="R157" s="220">
        <f>SUM(R158:R179)</f>
        <v>0</v>
      </c>
      <c r="S157" s="219"/>
      <c r="T157" s="221">
        <f>SUM(T158:T179)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82</v>
      </c>
      <c r="AT157" s="223" t="s">
        <v>74</v>
      </c>
      <c r="AU157" s="223" t="s">
        <v>82</v>
      </c>
      <c r="AY157" s="222" t="s">
        <v>149</v>
      </c>
      <c r="BK157" s="224">
        <f>SUM(BK158:BK179)</f>
        <v>0</v>
      </c>
    </row>
    <row r="158" s="2" customFormat="1" ht="16.5" customHeight="1">
      <c r="A158" s="39"/>
      <c r="B158" s="40"/>
      <c r="C158" s="227" t="s">
        <v>327</v>
      </c>
      <c r="D158" s="227" t="s">
        <v>152</v>
      </c>
      <c r="E158" s="228" t="s">
        <v>1475</v>
      </c>
      <c r="F158" s="229" t="s">
        <v>1476</v>
      </c>
      <c r="G158" s="230" t="s">
        <v>346</v>
      </c>
      <c r="H158" s="231">
        <v>15</v>
      </c>
      <c r="I158" s="232"/>
      <c r="J158" s="233">
        <f>ROUND(I158*H158,2)</f>
        <v>0</v>
      </c>
      <c r="K158" s="229" t="s">
        <v>19</v>
      </c>
      <c r="L158" s="45"/>
      <c r="M158" s="234" t="s">
        <v>19</v>
      </c>
      <c r="N158" s="235" t="s">
        <v>47</v>
      </c>
      <c r="O158" s="85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244</v>
      </c>
      <c r="AT158" s="238" t="s">
        <v>152</v>
      </c>
      <c r="AU158" s="238" t="s">
        <v>88</v>
      </c>
      <c r="AY158" s="18" t="s">
        <v>149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88</v>
      </c>
      <c r="BK158" s="239">
        <f>ROUND(I158*H158,2)</f>
        <v>0</v>
      </c>
      <c r="BL158" s="18" t="s">
        <v>244</v>
      </c>
      <c r="BM158" s="238" t="s">
        <v>1477</v>
      </c>
    </row>
    <row r="159" s="2" customFormat="1" ht="16.5" customHeight="1">
      <c r="A159" s="39"/>
      <c r="B159" s="40"/>
      <c r="C159" s="227" t="s">
        <v>337</v>
      </c>
      <c r="D159" s="227" t="s">
        <v>152</v>
      </c>
      <c r="E159" s="228" t="s">
        <v>1478</v>
      </c>
      <c r="F159" s="229" t="s">
        <v>1479</v>
      </c>
      <c r="G159" s="230" t="s">
        <v>346</v>
      </c>
      <c r="H159" s="231">
        <v>6</v>
      </c>
      <c r="I159" s="232"/>
      <c r="J159" s="233">
        <f>ROUND(I159*H159,2)</f>
        <v>0</v>
      </c>
      <c r="K159" s="229" t="s">
        <v>19</v>
      </c>
      <c r="L159" s="45"/>
      <c r="M159" s="234" t="s">
        <v>19</v>
      </c>
      <c r="N159" s="235" t="s">
        <v>47</v>
      </c>
      <c r="O159" s="85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244</v>
      </c>
      <c r="AT159" s="238" t="s">
        <v>152</v>
      </c>
      <c r="AU159" s="238" t="s">
        <v>88</v>
      </c>
      <c r="AY159" s="18" t="s">
        <v>149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88</v>
      </c>
      <c r="BK159" s="239">
        <f>ROUND(I159*H159,2)</f>
        <v>0</v>
      </c>
      <c r="BL159" s="18" t="s">
        <v>244</v>
      </c>
      <c r="BM159" s="238" t="s">
        <v>1480</v>
      </c>
    </row>
    <row r="160" s="2" customFormat="1" ht="16.5" customHeight="1">
      <c r="A160" s="39"/>
      <c r="B160" s="40"/>
      <c r="C160" s="227" t="s">
        <v>343</v>
      </c>
      <c r="D160" s="227" t="s">
        <v>152</v>
      </c>
      <c r="E160" s="228" t="s">
        <v>1481</v>
      </c>
      <c r="F160" s="229" t="s">
        <v>1482</v>
      </c>
      <c r="G160" s="230" t="s">
        <v>346</v>
      </c>
      <c r="H160" s="231">
        <v>38</v>
      </c>
      <c r="I160" s="232"/>
      <c r="J160" s="233">
        <f>ROUND(I160*H160,2)</f>
        <v>0</v>
      </c>
      <c r="K160" s="229" t="s">
        <v>19</v>
      </c>
      <c r="L160" s="45"/>
      <c r="M160" s="234" t="s">
        <v>19</v>
      </c>
      <c r="N160" s="235" t="s">
        <v>47</v>
      </c>
      <c r="O160" s="85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244</v>
      </c>
      <c r="AT160" s="238" t="s">
        <v>152</v>
      </c>
      <c r="AU160" s="238" t="s">
        <v>88</v>
      </c>
      <c r="AY160" s="18" t="s">
        <v>149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88</v>
      </c>
      <c r="BK160" s="239">
        <f>ROUND(I160*H160,2)</f>
        <v>0</v>
      </c>
      <c r="BL160" s="18" t="s">
        <v>244</v>
      </c>
      <c r="BM160" s="238" t="s">
        <v>1483</v>
      </c>
    </row>
    <row r="161" s="2" customFormat="1" ht="16.5" customHeight="1">
      <c r="A161" s="39"/>
      <c r="B161" s="40"/>
      <c r="C161" s="227" t="s">
        <v>353</v>
      </c>
      <c r="D161" s="227" t="s">
        <v>152</v>
      </c>
      <c r="E161" s="228" t="s">
        <v>1484</v>
      </c>
      <c r="F161" s="229" t="s">
        <v>1485</v>
      </c>
      <c r="G161" s="230" t="s">
        <v>346</v>
      </c>
      <c r="H161" s="231">
        <v>3</v>
      </c>
      <c r="I161" s="232"/>
      <c r="J161" s="233">
        <f>ROUND(I161*H161,2)</f>
        <v>0</v>
      </c>
      <c r="K161" s="229" t="s">
        <v>19</v>
      </c>
      <c r="L161" s="45"/>
      <c r="M161" s="234" t="s">
        <v>19</v>
      </c>
      <c r="N161" s="235" t="s">
        <v>47</v>
      </c>
      <c r="O161" s="85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244</v>
      </c>
      <c r="AT161" s="238" t="s">
        <v>152</v>
      </c>
      <c r="AU161" s="238" t="s">
        <v>88</v>
      </c>
      <c r="AY161" s="18" t="s">
        <v>149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88</v>
      </c>
      <c r="BK161" s="239">
        <f>ROUND(I161*H161,2)</f>
        <v>0</v>
      </c>
      <c r="BL161" s="18" t="s">
        <v>244</v>
      </c>
      <c r="BM161" s="238" t="s">
        <v>1486</v>
      </c>
    </row>
    <row r="162" s="2" customFormat="1" ht="16.5" customHeight="1">
      <c r="A162" s="39"/>
      <c r="B162" s="40"/>
      <c r="C162" s="227" t="s">
        <v>365</v>
      </c>
      <c r="D162" s="227" t="s">
        <v>152</v>
      </c>
      <c r="E162" s="228" t="s">
        <v>1487</v>
      </c>
      <c r="F162" s="229" t="s">
        <v>1485</v>
      </c>
      <c r="G162" s="230" t="s">
        <v>346</v>
      </c>
      <c r="H162" s="231">
        <v>32</v>
      </c>
      <c r="I162" s="232"/>
      <c r="J162" s="233">
        <f>ROUND(I162*H162,2)</f>
        <v>0</v>
      </c>
      <c r="K162" s="229" t="s">
        <v>19</v>
      </c>
      <c r="L162" s="45"/>
      <c r="M162" s="234" t="s">
        <v>19</v>
      </c>
      <c r="N162" s="235" t="s">
        <v>47</v>
      </c>
      <c r="O162" s="85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244</v>
      </c>
      <c r="AT162" s="238" t="s">
        <v>152</v>
      </c>
      <c r="AU162" s="238" t="s">
        <v>88</v>
      </c>
      <c r="AY162" s="18" t="s">
        <v>149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88</v>
      </c>
      <c r="BK162" s="239">
        <f>ROUND(I162*H162,2)</f>
        <v>0</v>
      </c>
      <c r="BL162" s="18" t="s">
        <v>244</v>
      </c>
      <c r="BM162" s="238" t="s">
        <v>1488</v>
      </c>
    </row>
    <row r="163" s="2" customFormat="1" ht="16.5" customHeight="1">
      <c r="A163" s="39"/>
      <c r="B163" s="40"/>
      <c r="C163" s="227" t="s">
        <v>370</v>
      </c>
      <c r="D163" s="227" t="s">
        <v>152</v>
      </c>
      <c r="E163" s="228" t="s">
        <v>1489</v>
      </c>
      <c r="F163" s="229" t="s">
        <v>1485</v>
      </c>
      <c r="G163" s="230" t="s">
        <v>346</v>
      </c>
      <c r="H163" s="231">
        <v>8</v>
      </c>
      <c r="I163" s="232"/>
      <c r="J163" s="233">
        <f>ROUND(I163*H163,2)</f>
        <v>0</v>
      </c>
      <c r="K163" s="229" t="s">
        <v>19</v>
      </c>
      <c r="L163" s="45"/>
      <c r="M163" s="234" t="s">
        <v>19</v>
      </c>
      <c r="N163" s="235" t="s">
        <v>47</v>
      </c>
      <c r="O163" s="85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244</v>
      </c>
      <c r="AT163" s="238" t="s">
        <v>152</v>
      </c>
      <c r="AU163" s="238" t="s">
        <v>88</v>
      </c>
      <c r="AY163" s="18" t="s">
        <v>149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88</v>
      </c>
      <c r="BK163" s="239">
        <f>ROUND(I163*H163,2)</f>
        <v>0</v>
      </c>
      <c r="BL163" s="18" t="s">
        <v>244</v>
      </c>
      <c r="BM163" s="238" t="s">
        <v>1490</v>
      </c>
    </row>
    <row r="164" s="2" customFormat="1" ht="16.5" customHeight="1">
      <c r="A164" s="39"/>
      <c r="B164" s="40"/>
      <c r="C164" s="227" t="s">
        <v>375</v>
      </c>
      <c r="D164" s="227" t="s">
        <v>152</v>
      </c>
      <c r="E164" s="228" t="s">
        <v>1491</v>
      </c>
      <c r="F164" s="229" t="s">
        <v>1492</v>
      </c>
      <c r="G164" s="230" t="s">
        <v>346</v>
      </c>
      <c r="H164" s="231">
        <v>3</v>
      </c>
      <c r="I164" s="232"/>
      <c r="J164" s="233">
        <f>ROUND(I164*H164,2)</f>
        <v>0</v>
      </c>
      <c r="K164" s="229" t="s">
        <v>19</v>
      </c>
      <c r="L164" s="45"/>
      <c r="M164" s="234" t="s">
        <v>19</v>
      </c>
      <c r="N164" s="235" t="s">
        <v>47</v>
      </c>
      <c r="O164" s="85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244</v>
      </c>
      <c r="AT164" s="238" t="s">
        <v>152</v>
      </c>
      <c r="AU164" s="238" t="s">
        <v>88</v>
      </c>
      <c r="AY164" s="18" t="s">
        <v>149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88</v>
      </c>
      <c r="BK164" s="239">
        <f>ROUND(I164*H164,2)</f>
        <v>0</v>
      </c>
      <c r="BL164" s="18" t="s">
        <v>244</v>
      </c>
      <c r="BM164" s="238" t="s">
        <v>1493</v>
      </c>
    </row>
    <row r="165" s="2" customFormat="1" ht="16.5" customHeight="1">
      <c r="A165" s="39"/>
      <c r="B165" s="40"/>
      <c r="C165" s="227" t="s">
        <v>380</v>
      </c>
      <c r="D165" s="227" t="s">
        <v>152</v>
      </c>
      <c r="E165" s="228" t="s">
        <v>1494</v>
      </c>
      <c r="F165" s="229" t="s">
        <v>1492</v>
      </c>
      <c r="G165" s="230" t="s">
        <v>346</v>
      </c>
      <c r="H165" s="231">
        <v>6</v>
      </c>
      <c r="I165" s="232"/>
      <c r="J165" s="233">
        <f>ROUND(I165*H165,2)</f>
        <v>0</v>
      </c>
      <c r="K165" s="229" t="s">
        <v>19</v>
      </c>
      <c r="L165" s="45"/>
      <c r="M165" s="234" t="s">
        <v>19</v>
      </c>
      <c r="N165" s="235" t="s">
        <v>47</v>
      </c>
      <c r="O165" s="85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244</v>
      </c>
      <c r="AT165" s="238" t="s">
        <v>152</v>
      </c>
      <c r="AU165" s="238" t="s">
        <v>88</v>
      </c>
      <c r="AY165" s="18" t="s">
        <v>149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88</v>
      </c>
      <c r="BK165" s="239">
        <f>ROUND(I165*H165,2)</f>
        <v>0</v>
      </c>
      <c r="BL165" s="18" t="s">
        <v>244</v>
      </c>
      <c r="BM165" s="238" t="s">
        <v>1495</v>
      </c>
    </row>
    <row r="166" s="2" customFormat="1" ht="16.5" customHeight="1">
      <c r="A166" s="39"/>
      <c r="B166" s="40"/>
      <c r="C166" s="227" t="s">
        <v>384</v>
      </c>
      <c r="D166" s="227" t="s">
        <v>152</v>
      </c>
      <c r="E166" s="228" t="s">
        <v>1496</v>
      </c>
      <c r="F166" s="229" t="s">
        <v>1492</v>
      </c>
      <c r="G166" s="230" t="s">
        <v>346</v>
      </c>
      <c r="H166" s="231">
        <v>7</v>
      </c>
      <c r="I166" s="232"/>
      <c r="J166" s="233">
        <f>ROUND(I166*H166,2)</f>
        <v>0</v>
      </c>
      <c r="K166" s="229" t="s">
        <v>19</v>
      </c>
      <c r="L166" s="45"/>
      <c r="M166" s="234" t="s">
        <v>19</v>
      </c>
      <c r="N166" s="235" t="s">
        <v>47</v>
      </c>
      <c r="O166" s="85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244</v>
      </c>
      <c r="AT166" s="238" t="s">
        <v>152</v>
      </c>
      <c r="AU166" s="238" t="s">
        <v>88</v>
      </c>
      <c r="AY166" s="18" t="s">
        <v>149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88</v>
      </c>
      <c r="BK166" s="239">
        <f>ROUND(I166*H166,2)</f>
        <v>0</v>
      </c>
      <c r="BL166" s="18" t="s">
        <v>244</v>
      </c>
      <c r="BM166" s="238" t="s">
        <v>1497</v>
      </c>
    </row>
    <row r="167" s="2" customFormat="1" ht="16.5" customHeight="1">
      <c r="A167" s="39"/>
      <c r="B167" s="40"/>
      <c r="C167" s="227" t="s">
        <v>389</v>
      </c>
      <c r="D167" s="227" t="s">
        <v>152</v>
      </c>
      <c r="E167" s="228" t="s">
        <v>1498</v>
      </c>
      <c r="F167" s="229" t="s">
        <v>1499</v>
      </c>
      <c r="G167" s="230" t="s">
        <v>187</v>
      </c>
      <c r="H167" s="231">
        <v>9</v>
      </c>
      <c r="I167" s="232"/>
      <c r="J167" s="233">
        <f>ROUND(I167*H167,2)</f>
        <v>0</v>
      </c>
      <c r="K167" s="229" t="s">
        <v>19</v>
      </c>
      <c r="L167" s="45"/>
      <c r="M167" s="234" t="s">
        <v>19</v>
      </c>
      <c r="N167" s="235" t="s">
        <v>47</v>
      </c>
      <c r="O167" s="85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244</v>
      </c>
      <c r="AT167" s="238" t="s">
        <v>152</v>
      </c>
      <c r="AU167" s="238" t="s">
        <v>88</v>
      </c>
      <c r="AY167" s="18" t="s">
        <v>149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88</v>
      </c>
      <c r="BK167" s="239">
        <f>ROUND(I167*H167,2)</f>
        <v>0</v>
      </c>
      <c r="BL167" s="18" t="s">
        <v>244</v>
      </c>
      <c r="BM167" s="238" t="s">
        <v>1500</v>
      </c>
    </row>
    <row r="168" s="2" customFormat="1" ht="16.5" customHeight="1">
      <c r="A168" s="39"/>
      <c r="B168" s="40"/>
      <c r="C168" s="227" t="s">
        <v>394</v>
      </c>
      <c r="D168" s="227" t="s">
        <v>152</v>
      </c>
      <c r="E168" s="228" t="s">
        <v>1501</v>
      </c>
      <c r="F168" s="229" t="s">
        <v>1502</v>
      </c>
      <c r="G168" s="230" t="s">
        <v>187</v>
      </c>
      <c r="H168" s="231">
        <v>4</v>
      </c>
      <c r="I168" s="232"/>
      <c r="J168" s="233">
        <f>ROUND(I168*H168,2)</f>
        <v>0</v>
      </c>
      <c r="K168" s="229" t="s">
        <v>19</v>
      </c>
      <c r="L168" s="45"/>
      <c r="M168" s="234" t="s">
        <v>19</v>
      </c>
      <c r="N168" s="235" t="s">
        <v>47</v>
      </c>
      <c r="O168" s="85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244</v>
      </c>
      <c r="AT168" s="238" t="s">
        <v>152</v>
      </c>
      <c r="AU168" s="238" t="s">
        <v>88</v>
      </c>
      <c r="AY168" s="18" t="s">
        <v>149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88</v>
      </c>
      <c r="BK168" s="239">
        <f>ROUND(I168*H168,2)</f>
        <v>0</v>
      </c>
      <c r="BL168" s="18" t="s">
        <v>244</v>
      </c>
      <c r="BM168" s="238" t="s">
        <v>1503</v>
      </c>
    </row>
    <row r="169" s="2" customFormat="1" ht="16.5" customHeight="1">
      <c r="A169" s="39"/>
      <c r="B169" s="40"/>
      <c r="C169" s="227" t="s">
        <v>398</v>
      </c>
      <c r="D169" s="227" t="s">
        <v>152</v>
      </c>
      <c r="E169" s="228" t="s">
        <v>1504</v>
      </c>
      <c r="F169" s="229" t="s">
        <v>1505</v>
      </c>
      <c r="G169" s="230" t="s">
        <v>187</v>
      </c>
      <c r="H169" s="231">
        <v>1</v>
      </c>
      <c r="I169" s="232"/>
      <c r="J169" s="233">
        <f>ROUND(I169*H169,2)</f>
        <v>0</v>
      </c>
      <c r="K169" s="229" t="s">
        <v>19</v>
      </c>
      <c r="L169" s="45"/>
      <c r="M169" s="234" t="s">
        <v>19</v>
      </c>
      <c r="N169" s="235" t="s">
        <v>47</v>
      </c>
      <c r="O169" s="85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244</v>
      </c>
      <c r="AT169" s="238" t="s">
        <v>152</v>
      </c>
      <c r="AU169" s="238" t="s">
        <v>88</v>
      </c>
      <c r="AY169" s="18" t="s">
        <v>149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88</v>
      </c>
      <c r="BK169" s="239">
        <f>ROUND(I169*H169,2)</f>
        <v>0</v>
      </c>
      <c r="BL169" s="18" t="s">
        <v>244</v>
      </c>
      <c r="BM169" s="238" t="s">
        <v>1506</v>
      </c>
    </row>
    <row r="170" s="2" customFormat="1" ht="16.5" customHeight="1">
      <c r="A170" s="39"/>
      <c r="B170" s="40"/>
      <c r="C170" s="227" t="s">
        <v>411</v>
      </c>
      <c r="D170" s="227" t="s">
        <v>152</v>
      </c>
      <c r="E170" s="228" t="s">
        <v>1507</v>
      </c>
      <c r="F170" s="229" t="s">
        <v>1508</v>
      </c>
      <c r="G170" s="230" t="s">
        <v>187</v>
      </c>
      <c r="H170" s="231">
        <v>2</v>
      </c>
      <c r="I170" s="232"/>
      <c r="J170" s="233">
        <f>ROUND(I170*H170,2)</f>
        <v>0</v>
      </c>
      <c r="K170" s="229" t="s">
        <v>19</v>
      </c>
      <c r="L170" s="45"/>
      <c r="M170" s="234" t="s">
        <v>19</v>
      </c>
      <c r="N170" s="235" t="s">
        <v>47</v>
      </c>
      <c r="O170" s="85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244</v>
      </c>
      <c r="AT170" s="238" t="s">
        <v>152</v>
      </c>
      <c r="AU170" s="238" t="s">
        <v>88</v>
      </c>
      <c r="AY170" s="18" t="s">
        <v>149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88</v>
      </c>
      <c r="BK170" s="239">
        <f>ROUND(I170*H170,2)</f>
        <v>0</v>
      </c>
      <c r="BL170" s="18" t="s">
        <v>244</v>
      </c>
      <c r="BM170" s="238" t="s">
        <v>1509</v>
      </c>
    </row>
    <row r="171" s="2" customFormat="1" ht="16.5" customHeight="1">
      <c r="A171" s="39"/>
      <c r="B171" s="40"/>
      <c r="C171" s="227" t="s">
        <v>420</v>
      </c>
      <c r="D171" s="227" t="s">
        <v>152</v>
      </c>
      <c r="E171" s="228" t="s">
        <v>1510</v>
      </c>
      <c r="F171" s="229" t="s">
        <v>1511</v>
      </c>
      <c r="G171" s="230" t="s">
        <v>187</v>
      </c>
      <c r="H171" s="231">
        <v>5</v>
      </c>
      <c r="I171" s="232"/>
      <c r="J171" s="233">
        <f>ROUND(I171*H171,2)</f>
        <v>0</v>
      </c>
      <c r="K171" s="229" t="s">
        <v>19</v>
      </c>
      <c r="L171" s="45"/>
      <c r="M171" s="234" t="s">
        <v>19</v>
      </c>
      <c r="N171" s="235" t="s">
        <v>47</v>
      </c>
      <c r="O171" s="85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244</v>
      </c>
      <c r="AT171" s="238" t="s">
        <v>152</v>
      </c>
      <c r="AU171" s="238" t="s">
        <v>88</v>
      </c>
      <c r="AY171" s="18" t="s">
        <v>149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88</v>
      </c>
      <c r="BK171" s="239">
        <f>ROUND(I171*H171,2)</f>
        <v>0</v>
      </c>
      <c r="BL171" s="18" t="s">
        <v>244</v>
      </c>
      <c r="BM171" s="238" t="s">
        <v>1512</v>
      </c>
    </row>
    <row r="172" s="2" customFormat="1" ht="16.5" customHeight="1">
      <c r="A172" s="39"/>
      <c r="B172" s="40"/>
      <c r="C172" s="227" t="s">
        <v>427</v>
      </c>
      <c r="D172" s="227" t="s">
        <v>152</v>
      </c>
      <c r="E172" s="228" t="s">
        <v>1513</v>
      </c>
      <c r="F172" s="229" t="s">
        <v>1514</v>
      </c>
      <c r="G172" s="230" t="s">
        <v>1515</v>
      </c>
      <c r="H172" s="231">
        <v>2</v>
      </c>
      <c r="I172" s="232"/>
      <c r="J172" s="233">
        <f>ROUND(I172*H172,2)</f>
        <v>0</v>
      </c>
      <c r="K172" s="229" t="s">
        <v>19</v>
      </c>
      <c r="L172" s="45"/>
      <c r="M172" s="234" t="s">
        <v>19</v>
      </c>
      <c r="N172" s="235" t="s">
        <v>47</v>
      </c>
      <c r="O172" s="85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244</v>
      </c>
      <c r="AT172" s="238" t="s">
        <v>152</v>
      </c>
      <c r="AU172" s="238" t="s">
        <v>88</v>
      </c>
      <c r="AY172" s="18" t="s">
        <v>149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88</v>
      </c>
      <c r="BK172" s="239">
        <f>ROUND(I172*H172,2)</f>
        <v>0</v>
      </c>
      <c r="BL172" s="18" t="s">
        <v>244</v>
      </c>
      <c r="BM172" s="238" t="s">
        <v>1516</v>
      </c>
    </row>
    <row r="173" s="2" customFormat="1" ht="16.5" customHeight="1">
      <c r="A173" s="39"/>
      <c r="B173" s="40"/>
      <c r="C173" s="227" t="s">
        <v>431</v>
      </c>
      <c r="D173" s="227" t="s">
        <v>152</v>
      </c>
      <c r="E173" s="228" t="s">
        <v>1517</v>
      </c>
      <c r="F173" s="229" t="s">
        <v>1518</v>
      </c>
      <c r="G173" s="230" t="s">
        <v>187</v>
      </c>
      <c r="H173" s="231">
        <v>1</v>
      </c>
      <c r="I173" s="232"/>
      <c r="J173" s="233">
        <f>ROUND(I173*H173,2)</f>
        <v>0</v>
      </c>
      <c r="K173" s="229" t="s">
        <v>19</v>
      </c>
      <c r="L173" s="45"/>
      <c r="M173" s="234" t="s">
        <v>19</v>
      </c>
      <c r="N173" s="235" t="s">
        <v>47</v>
      </c>
      <c r="O173" s="85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244</v>
      </c>
      <c r="AT173" s="238" t="s">
        <v>152</v>
      </c>
      <c r="AU173" s="238" t="s">
        <v>88</v>
      </c>
      <c r="AY173" s="18" t="s">
        <v>149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88</v>
      </c>
      <c r="BK173" s="239">
        <f>ROUND(I173*H173,2)</f>
        <v>0</v>
      </c>
      <c r="BL173" s="18" t="s">
        <v>244</v>
      </c>
      <c r="BM173" s="238" t="s">
        <v>1519</v>
      </c>
    </row>
    <row r="174" s="2" customFormat="1" ht="16.5" customHeight="1">
      <c r="A174" s="39"/>
      <c r="B174" s="40"/>
      <c r="C174" s="227" t="s">
        <v>435</v>
      </c>
      <c r="D174" s="227" t="s">
        <v>152</v>
      </c>
      <c r="E174" s="228" t="s">
        <v>1520</v>
      </c>
      <c r="F174" s="229" t="s">
        <v>1521</v>
      </c>
      <c r="G174" s="230" t="s">
        <v>187</v>
      </c>
      <c r="H174" s="231">
        <v>1</v>
      </c>
      <c r="I174" s="232"/>
      <c r="J174" s="233">
        <f>ROUND(I174*H174,2)</f>
        <v>0</v>
      </c>
      <c r="K174" s="229" t="s">
        <v>19</v>
      </c>
      <c r="L174" s="45"/>
      <c r="M174" s="234" t="s">
        <v>19</v>
      </c>
      <c r="N174" s="235" t="s">
        <v>47</v>
      </c>
      <c r="O174" s="85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244</v>
      </c>
      <c r="AT174" s="238" t="s">
        <v>152</v>
      </c>
      <c r="AU174" s="238" t="s">
        <v>88</v>
      </c>
      <c r="AY174" s="18" t="s">
        <v>149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88</v>
      </c>
      <c r="BK174" s="239">
        <f>ROUND(I174*H174,2)</f>
        <v>0</v>
      </c>
      <c r="BL174" s="18" t="s">
        <v>244</v>
      </c>
      <c r="BM174" s="238" t="s">
        <v>1522</v>
      </c>
    </row>
    <row r="175" s="2" customFormat="1" ht="16.5" customHeight="1">
      <c r="A175" s="39"/>
      <c r="B175" s="40"/>
      <c r="C175" s="227" t="s">
        <v>439</v>
      </c>
      <c r="D175" s="227" t="s">
        <v>152</v>
      </c>
      <c r="E175" s="228" t="s">
        <v>1523</v>
      </c>
      <c r="F175" s="229" t="s">
        <v>1524</v>
      </c>
      <c r="G175" s="230" t="s">
        <v>187</v>
      </c>
      <c r="H175" s="231">
        <v>2</v>
      </c>
      <c r="I175" s="232"/>
      <c r="J175" s="233">
        <f>ROUND(I175*H175,2)</f>
        <v>0</v>
      </c>
      <c r="K175" s="229" t="s">
        <v>19</v>
      </c>
      <c r="L175" s="45"/>
      <c r="M175" s="234" t="s">
        <v>19</v>
      </c>
      <c r="N175" s="235" t="s">
        <v>47</v>
      </c>
      <c r="O175" s="85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244</v>
      </c>
      <c r="AT175" s="238" t="s">
        <v>152</v>
      </c>
      <c r="AU175" s="238" t="s">
        <v>88</v>
      </c>
      <c r="AY175" s="18" t="s">
        <v>149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88</v>
      </c>
      <c r="BK175" s="239">
        <f>ROUND(I175*H175,2)</f>
        <v>0</v>
      </c>
      <c r="BL175" s="18" t="s">
        <v>244</v>
      </c>
      <c r="BM175" s="238" t="s">
        <v>1525</v>
      </c>
    </row>
    <row r="176" s="2" customFormat="1" ht="16.5" customHeight="1">
      <c r="A176" s="39"/>
      <c r="B176" s="40"/>
      <c r="C176" s="227" t="s">
        <v>443</v>
      </c>
      <c r="D176" s="227" t="s">
        <v>152</v>
      </c>
      <c r="E176" s="228" t="s">
        <v>1526</v>
      </c>
      <c r="F176" s="229" t="s">
        <v>1527</v>
      </c>
      <c r="G176" s="230" t="s">
        <v>187</v>
      </c>
      <c r="H176" s="231">
        <v>1</v>
      </c>
      <c r="I176" s="232"/>
      <c r="J176" s="233">
        <f>ROUND(I176*H176,2)</f>
        <v>0</v>
      </c>
      <c r="K176" s="229" t="s">
        <v>19</v>
      </c>
      <c r="L176" s="45"/>
      <c r="M176" s="234" t="s">
        <v>19</v>
      </c>
      <c r="N176" s="235" t="s">
        <v>47</v>
      </c>
      <c r="O176" s="85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244</v>
      </c>
      <c r="AT176" s="238" t="s">
        <v>152</v>
      </c>
      <c r="AU176" s="238" t="s">
        <v>88</v>
      </c>
      <c r="AY176" s="18" t="s">
        <v>149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88</v>
      </c>
      <c r="BK176" s="239">
        <f>ROUND(I176*H176,2)</f>
        <v>0</v>
      </c>
      <c r="BL176" s="18" t="s">
        <v>244</v>
      </c>
      <c r="BM176" s="238" t="s">
        <v>1528</v>
      </c>
    </row>
    <row r="177" s="2" customFormat="1" ht="16.5" customHeight="1">
      <c r="A177" s="39"/>
      <c r="B177" s="40"/>
      <c r="C177" s="227" t="s">
        <v>447</v>
      </c>
      <c r="D177" s="227" t="s">
        <v>152</v>
      </c>
      <c r="E177" s="228" t="s">
        <v>1529</v>
      </c>
      <c r="F177" s="229" t="s">
        <v>1530</v>
      </c>
      <c r="G177" s="230" t="s">
        <v>346</v>
      </c>
      <c r="H177" s="231">
        <v>59</v>
      </c>
      <c r="I177" s="232"/>
      <c r="J177" s="233">
        <f>ROUND(I177*H177,2)</f>
        <v>0</v>
      </c>
      <c r="K177" s="229" t="s">
        <v>19</v>
      </c>
      <c r="L177" s="45"/>
      <c r="M177" s="234" t="s">
        <v>19</v>
      </c>
      <c r="N177" s="235" t="s">
        <v>47</v>
      </c>
      <c r="O177" s="85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244</v>
      </c>
      <c r="AT177" s="238" t="s">
        <v>152</v>
      </c>
      <c r="AU177" s="238" t="s">
        <v>88</v>
      </c>
      <c r="AY177" s="18" t="s">
        <v>149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88</v>
      </c>
      <c r="BK177" s="239">
        <f>ROUND(I177*H177,2)</f>
        <v>0</v>
      </c>
      <c r="BL177" s="18" t="s">
        <v>244</v>
      </c>
      <c r="BM177" s="238" t="s">
        <v>1531</v>
      </c>
    </row>
    <row r="178" s="2" customFormat="1" ht="16.5" customHeight="1">
      <c r="A178" s="39"/>
      <c r="B178" s="40"/>
      <c r="C178" s="227" t="s">
        <v>451</v>
      </c>
      <c r="D178" s="227" t="s">
        <v>152</v>
      </c>
      <c r="E178" s="228" t="s">
        <v>1532</v>
      </c>
      <c r="F178" s="229" t="s">
        <v>1533</v>
      </c>
      <c r="G178" s="230" t="s">
        <v>346</v>
      </c>
      <c r="H178" s="231">
        <v>59</v>
      </c>
      <c r="I178" s="232"/>
      <c r="J178" s="233">
        <f>ROUND(I178*H178,2)</f>
        <v>0</v>
      </c>
      <c r="K178" s="229" t="s">
        <v>19</v>
      </c>
      <c r="L178" s="45"/>
      <c r="M178" s="234" t="s">
        <v>19</v>
      </c>
      <c r="N178" s="235" t="s">
        <v>47</v>
      </c>
      <c r="O178" s="85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244</v>
      </c>
      <c r="AT178" s="238" t="s">
        <v>152</v>
      </c>
      <c r="AU178" s="238" t="s">
        <v>88</v>
      </c>
      <c r="AY178" s="18" t="s">
        <v>149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88</v>
      </c>
      <c r="BK178" s="239">
        <f>ROUND(I178*H178,2)</f>
        <v>0</v>
      </c>
      <c r="BL178" s="18" t="s">
        <v>244</v>
      </c>
      <c r="BM178" s="238" t="s">
        <v>1534</v>
      </c>
    </row>
    <row r="179" s="2" customFormat="1" ht="16.5" customHeight="1">
      <c r="A179" s="39"/>
      <c r="B179" s="40"/>
      <c r="C179" s="227" t="s">
        <v>558</v>
      </c>
      <c r="D179" s="227" t="s">
        <v>152</v>
      </c>
      <c r="E179" s="228" t="s">
        <v>1535</v>
      </c>
      <c r="F179" s="229" t="s">
        <v>1536</v>
      </c>
      <c r="G179" s="230" t="s">
        <v>175</v>
      </c>
      <c r="H179" s="231">
        <v>0.050000000000000003</v>
      </c>
      <c r="I179" s="232"/>
      <c r="J179" s="233">
        <f>ROUND(I179*H179,2)</f>
        <v>0</v>
      </c>
      <c r="K179" s="229" t="s">
        <v>19</v>
      </c>
      <c r="L179" s="45"/>
      <c r="M179" s="234" t="s">
        <v>19</v>
      </c>
      <c r="N179" s="235" t="s">
        <v>47</v>
      </c>
      <c r="O179" s="85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244</v>
      </c>
      <c r="AT179" s="238" t="s">
        <v>152</v>
      </c>
      <c r="AU179" s="238" t="s">
        <v>88</v>
      </c>
      <c r="AY179" s="18" t="s">
        <v>149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88</v>
      </c>
      <c r="BK179" s="239">
        <f>ROUND(I179*H179,2)</f>
        <v>0</v>
      </c>
      <c r="BL179" s="18" t="s">
        <v>244</v>
      </c>
      <c r="BM179" s="238" t="s">
        <v>1537</v>
      </c>
    </row>
    <row r="180" s="12" customFormat="1" ht="22.8" customHeight="1">
      <c r="A180" s="12"/>
      <c r="B180" s="211"/>
      <c r="C180" s="212"/>
      <c r="D180" s="213" t="s">
        <v>74</v>
      </c>
      <c r="E180" s="225" t="s">
        <v>1538</v>
      </c>
      <c r="F180" s="225" t="s">
        <v>1539</v>
      </c>
      <c r="G180" s="212"/>
      <c r="H180" s="212"/>
      <c r="I180" s="215"/>
      <c r="J180" s="226">
        <f>BK180</f>
        <v>0</v>
      </c>
      <c r="K180" s="212"/>
      <c r="L180" s="217"/>
      <c r="M180" s="218"/>
      <c r="N180" s="219"/>
      <c r="O180" s="219"/>
      <c r="P180" s="220">
        <f>SUM(P181:P191)</f>
        <v>0</v>
      </c>
      <c r="Q180" s="219"/>
      <c r="R180" s="220">
        <f>SUM(R181:R191)</f>
        <v>0</v>
      </c>
      <c r="S180" s="219"/>
      <c r="T180" s="221">
        <f>SUM(T181:T191)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82</v>
      </c>
      <c r="AT180" s="223" t="s">
        <v>74</v>
      </c>
      <c r="AU180" s="223" t="s">
        <v>82</v>
      </c>
      <c r="AY180" s="222" t="s">
        <v>149</v>
      </c>
      <c r="BK180" s="224">
        <f>SUM(BK181:BK191)</f>
        <v>0</v>
      </c>
    </row>
    <row r="181" s="2" customFormat="1" ht="16.5" customHeight="1">
      <c r="A181" s="39"/>
      <c r="B181" s="40"/>
      <c r="C181" s="227" t="s">
        <v>457</v>
      </c>
      <c r="D181" s="227" t="s">
        <v>152</v>
      </c>
      <c r="E181" s="228" t="s">
        <v>1540</v>
      </c>
      <c r="F181" s="229" t="s">
        <v>1541</v>
      </c>
      <c r="G181" s="230" t="s">
        <v>187</v>
      </c>
      <c r="H181" s="231">
        <v>1</v>
      </c>
      <c r="I181" s="232"/>
      <c r="J181" s="233">
        <f>ROUND(I181*H181,2)</f>
        <v>0</v>
      </c>
      <c r="K181" s="229" t="s">
        <v>19</v>
      </c>
      <c r="L181" s="45"/>
      <c r="M181" s="234" t="s">
        <v>19</v>
      </c>
      <c r="N181" s="235" t="s">
        <v>47</v>
      </c>
      <c r="O181" s="85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244</v>
      </c>
      <c r="AT181" s="238" t="s">
        <v>152</v>
      </c>
      <c r="AU181" s="238" t="s">
        <v>88</v>
      </c>
      <c r="AY181" s="18" t="s">
        <v>149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88</v>
      </c>
      <c r="BK181" s="239">
        <f>ROUND(I181*H181,2)</f>
        <v>0</v>
      </c>
      <c r="BL181" s="18" t="s">
        <v>244</v>
      </c>
      <c r="BM181" s="238" t="s">
        <v>1542</v>
      </c>
    </row>
    <row r="182" s="2" customFormat="1" ht="16.5" customHeight="1">
      <c r="A182" s="39"/>
      <c r="B182" s="40"/>
      <c r="C182" s="227" t="s">
        <v>465</v>
      </c>
      <c r="D182" s="227" t="s">
        <v>152</v>
      </c>
      <c r="E182" s="228" t="s">
        <v>1543</v>
      </c>
      <c r="F182" s="229" t="s">
        <v>1544</v>
      </c>
      <c r="G182" s="230" t="s">
        <v>187</v>
      </c>
      <c r="H182" s="231">
        <v>1</v>
      </c>
      <c r="I182" s="232"/>
      <c r="J182" s="233">
        <f>ROUND(I182*H182,2)</f>
        <v>0</v>
      </c>
      <c r="K182" s="229" t="s">
        <v>19</v>
      </c>
      <c r="L182" s="45"/>
      <c r="M182" s="234" t="s">
        <v>19</v>
      </c>
      <c r="N182" s="235" t="s">
        <v>47</v>
      </c>
      <c r="O182" s="85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244</v>
      </c>
      <c r="AT182" s="238" t="s">
        <v>152</v>
      </c>
      <c r="AU182" s="238" t="s">
        <v>88</v>
      </c>
      <c r="AY182" s="18" t="s">
        <v>149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88</v>
      </c>
      <c r="BK182" s="239">
        <f>ROUND(I182*H182,2)</f>
        <v>0</v>
      </c>
      <c r="BL182" s="18" t="s">
        <v>244</v>
      </c>
      <c r="BM182" s="238" t="s">
        <v>1545</v>
      </c>
    </row>
    <row r="183" s="2" customFormat="1" ht="16.5" customHeight="1">
      <c r="A183" s="39"/>
      <c r="B183" s="40"/>
      <c r="C183" s="227" t="s">
        <v>470</v>
      </c>
      <c r="D183" s="227" t="s">
        <v>152</v>
      </c>
      <c r="E183" s="228" t="s">
        <v>1546</v>
      </c>
      <c r="F183" s="229" t="s">
        <v>1547</v>
      </c>
      <c r="G183" s="230" t="s">
        <v>187</v>
      </c>
      <c r="H183" s="231">
        <v>1</v>
      </c>
      <c r="I183" s="232"/>
      <c r="J183" s="233">
        <f>ROUND(I183*H183,2)</f>
        <v>0</v>
      </c>
      <c r="K183" s="229" t="s">
        <v>19</v>
      </c>
      <c r="L183" s="45"/>
      <c r="M183" s="234" t="s">
        <v>19</v>
      </c>
      <c r="N183" s="235" t="s">
        <v>47</v>
      </c>
      <c r="O183" s="85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244</v>
      </c>
      <c r="AT183" s="238" t="s">
        <v>152</v>
      </c>
      <c r="AU183" s="238" t="s">
        <v>88</v>
      </c>
      <c r="AY183" s="18" t="s">
        <v>149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88</v>
      </c>
      <c r="BK183" s="239">
        <f>ROUND(I183*H183,2)</f>
        <v>0</v>
      </c>
      <c r="BL183" s="18" t="s">
        <v>244</v>
      </c>
      <c r="BM183" s="238" t="s">
        <v>1548</v>
      </c>
    </row>
    <row r="184" s="2" customFormat="1" ht="16.5" customHeight="1">
      <c r="A184" s="39"/>
      <c r="B184" s="40"/>
      <c r="C184" s="227" t="s">
        <v>475</v>
      </c>
      <c r="D184" s="227" t="s">
        <v>152</v>
      </c>
      <c r="E184" s="228" t="s">
        <v>1549</v>
      </c>
      <c r="F184" s="229" t="s">
        <v>1550</v>
      </c>
      <c r="G184" s="230" t="s">
        <v>187</v>
      </c>
      <c r="H184" s="231">
        <v>1</v>
      </c>
      <c r="I184" s="232"/>
      <c r="J184" s="233">
        <f>ROUND(I184*H184,2)</f>
        <v>0</v>
      </c>
      <c r="K184" s="229" t="s">
        <v>19</v>
      </c>
      <c r="L184" s="45"/>
      <c r="M184" s="234" t="s">
        <v>19</v>
      </c>
      <c r="N184" s="235" t="s">
        <v>47</v>
      </c>
      <c r="O184" s="85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244</v>
      </c>
      <c r="AT184" s="238" t="s">
        <v>152</v>
      </c>
      <c r="AU184" s="238" t="s">
        <v>88</v>
      </c>
      <c r="AY184" s="18" t="s">
        <v>149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88</v>
      </c>
      <c r="BK184" s="239">
        <f>ROUND(I184*H184,2)</f>
        <v>0</v>
      </c>
      <c r="BL184" s="18" t="s">
        <v>244</v>
      </c>
      <c r="BM184" s="238" t="s">
        <v>1551</v>
      </c>
    </row>
    <row r="185" s="2" customFormat="1" ht="16.5" customHeight="1">
      <c r="A185" s="39"/>
      <c r="B185" s="40"/>
      <c r="C185" s="227" t="s">
        <v>489</v>
      </c>
      <c r="D185" s="227" t="s">
        <v>152</v>
      </c>
      <c r="E185" s="228" t="s">
        <v>1552</v>
      </c>
      <c r="F185" s="229" t="s">
        <v>1553</v>
      </c>
      <c r="G185" s="230" t="s">
        <v>187</v>
      </c>
      <c r="H185" s="231">
        <v>1</v>
      </c>
      <c r="I185" s="232"/>
      <c r="J185" s="233">
        <f>ROUND(I185*H185,2)</f>
        <v>0</v>
      </c>
      <c r="K185" s="229" t="s">
        <v>19</v>
      </c>
      <c r="L185" s="45"/>
      <c r="M185" s="234" t="s">
        <v>19</v>
      </c>
      <c r="N185" s="235" t="s">
        <v>47</v>
      </c>
      <c r="O185" s="85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244</v>
      </c>
      <c r="AT185" s="238" t="s">
        <v>152</v>
      </c>
      <c r="AU185" s="238" t="s">
        <v>88</v>
      </c>
      <c r="AY185" s="18" t="s">
        <v>149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88</v>
      </c>
      <c r="BK185" s="239">
        <f>ROUND(I185*H185,2)</f>
        <v>0</v>
      </c>
      <c r="BL185" s="18" t="s">
        <v>244</v>
      </c>
      <c r="BM185" s="238" t="s">
        <v>1554</v>
      </c>
    </row>
    <row r="186" s="2" customFormat="1" ht="16.5" customHeight="1">
      <c r="A186" s="39"/>
      <c r="B186" s="40"/>
      <c r="C186" s="227" t="s">
        <v>492</v>
      </c>
      <c r="D186" s="227" t="s">
        <v>152</v>
      </c>
      <c r="E186" s="228" t="s">
        <v>1555</v>
      </c>
      <c r="F186" s="229" t="s">
        <v>1556</v>
      </c>
      <c r="G186" s="230" t="s">
        <v>187</v>
      </c>
      <c r="H186" s="231">
        <v>1</v>
      </c>
      <c r="I186" s="232"/>
      <c r="J186" s="233">
        <f>ROUND(I186*H186,2)</f>
        <v>0</v>
      </c>
      <c r="K186" s="229" t="s">
        <v>19</v>
      </c>
      <c r="L186" s="45"/>
      <c r="M186" s="234" t="s">
        <v>19</v>
      </c>
      <c r="N186" s="235" t="s">
        <v>47</v>
      </c>
      <c r="O186" s="85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244</v>
      </c>
      <c r="AT186" s="238" t="s">
        <v>152</v>
      </c>
      <c r="AU186" s="238" t="s">
        <v>88</v>
      </c>
      <c r="AY186" s="18" t="s">
        <v>149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88</v>
      </c>
      <c r="BK186" s="239">
        <f>ROUND(I186*H186,2)</f>
        <v>0</v>
      </c>
      <c r="BL186" s="18" t="s">
        <v>244</v>
      </c>
      <c r="BM186" s="238" t="s">
        <v>1557</v>
      </c>
    </row>
    <row r="187" s="2" customFormat="1" ht="16.5" customHeight="1">
      <c r="A187" s="39"/>
      <c r="B187" s="40"/>
      <c r="C187" s="227" t="s">
        <v>496</v>
      </c>
      <c r="D187" s="227" t="s">
        <v>152</v>
      </c>
      <c r="E187" s="228" t="s">
        <v>1558</v>
      </c>
      <c r="F187" s="229" t="s">
        <v>1559</v>
      </c>
      <c r="G187" s="230" t="s">
        <v>187</v>
      </c>
      <c r="H187" s="231">
        <v>1</v>
      </c>
      <c r="I187" s="232"/>
      <c r="J187" s="233">
        <f>ROUND(I187*H187,2)</f>
        <v>0</v>
      </c>
      <c r="K187" s="229" t="s">
        <v>19</v>
      </c>
      <c r="L187" s="45"/>
      <c r="M187" s="234" t="s">
        <v>19</v>
      </c>
      <c r="N187" s="235" t="s">
        <v>47</v>
      </c>
      <c r="O187" s="85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244</v>
      </c>
      <c r="AT187" s="238" t="s">
        <v>152</v>
      </c>
      <c r="AU187" s="238" t="s">
        <v>88</v>
      </c>
      <c r="AY187" s="18" t="s">
        <v>149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88</v>
      </c>
      <c r="BK187" s="239">
        <f>ROUND(I187*H187,2)</f>
        <v>0</v>
      </c>
      <c r="BL187" s="18" t="s">
        <v>244</v>
      </c>
      <c r="BM187" s="238" t="s">
        <v>1560</v>
      </c>
    </row>
    <row r="188" s="2" customFormat="1" ht="16.5" customHeight="1">
      <c r="A188" s="39"/>
      <c r="B188" s="40"/>
      <c r="C188" s="227" t="s">
        <v>501</v>
      </c>
      <c r="D188" s="227" t="s">
        <v>152</v>
      </c>
      <c r="E188" s="228" t="s">
        <v>1561</v>
      </c>
      <c r="F188" s="229" t="s">
        <v>1562</v>
      </c>
      <c r="G188" s="230" t="s">
        <v>187</v>
      </c>
      <c r="H188" s="231">
        <v>1</v>
      </c>
      <c r="I188" s="232"/>
      <c r="J188" s="233">
        <f>ROUND(I188*H188,2)</f>
        <v>0</v>
      </c>
      <c r="K188" s="229" t="s">
        <v>19</v>
      </c>
      <c r="L188" s="45"/>
      <c r="M188" s="234" t="s">
        <v>19</v>
      </c>
      <c r="N188" s="235" t="s">
        <v>47</v>
      </c>
      <c r="O188" s="85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244</v>
      </c>
      <c r="AT188" s="238" t="s">
        <v>152</v>
      </c>
      <c r="AU188" s="238" t="s">
        <v>88</v>
      </c>
      <c r="AY188" s="18" t="s">
        <v>149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88</v>
      </c>
      <c r="BK188" s="239">
        <f>ROUND(I188*H188,2)</f>
        <v>0</v>
      </c>
      <c r="BL188" s="18" t="s">
        <v>244</v>
      </c>
      <c r="BM188" s="238" t="s">
        <v>1563</v>
      </c>
    </row>
    <row r="189" s="2" customFormat="1" ht="16.5" customHeight="1">
      <c r="A189" s="39"/>
      <c r="B189" s="40"/>
      <c r="C189" s="227" t="s">
        <v>505</v>
      </c>
      <c r="D189" s="227" t="s">
        <v>152</v>
      </c>
      <c r="E189" s="228" t="s">
        <v>1564</v>
      </c>
      <c r="F189" s="229" t="s">
        <v>1565</v>
      </c>
      <c r="G189" s="230" t="s">
        <v>187</v>
      </c>
      <c r="H189" s="231">
        <v>5</v>
      </c>
      <c r="I189" s="232"/>
      <c r="J189" s="233">
        <f>ROUND(I189*H189,2)</f>
        <v>0</v>
      </c>
      <c r="K189" s="229" t="s">
        <v>19</v>
      </c>
      <c r="L189" s="45"/>
      <c r="M189" s="234" t="s">
        <v>19</v>
      </c>
      <c r="N189" s="235" t="s">
        <v>47</v>
      </c>
      <c r="O189" s="85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244</v>
      </c>
      <c r="AT189" s="238" t="s">
        <v>152</v>
      </c>
      <c r="AU189" s="238" t="s">
        <v>88</v>
      </c>
      <c r="AY189" s="18" t="s">
        <v>149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88</v>
      </c>
      <c r="BK189" s="239">
        <f>ROUND(I189*H189,2)</f>
        <v>0</v>
      </c>
      <c r="BL189" s="18" t="s">
        <v>244</v>
      </c>
      <c r="BM189" s="238" t="s">
        <v>1566</v>
      </c>
    </row>
    <row r="190" s="2" customFormat="1" ht="16.5" customHeight="1">
      <c r="A190" s="39"/>
      <c r="B190" s="40"/>
      <c r="C190" s="227" t="s">
        <v>508</v>
      </c>
      <c r="D190" s="227" t="s">
        <v>152</v>
      </c>
      <c r="E190" s="228" t="s">
        <v>1567</v>
      </c>
      <c r="F190" s="229" t="s">
        <v>1568</v>
      </c>
      <c r="G190" s="230" t="s">
        <v>187</v>
      </c>
      <c r="H190" s="231">
        <v>2</v>
      </c>
      <c r="I190" s="232"/>
      <c r="J190" s="233">
        <f>ROUND(I190*H190,2)</f>
        <v>0</v>
      </c>
      <c r="K190" s="229" t="s">
        <v>19</v>
      </c>
      <c r="L190" s="45"/>
      <c r="M190" s="234" t="s">
        <v>19</v>
      </c>
      <c r="N190" s="235" t="s">
        <v>47</v>
      </c>
      <c r="O190" s="85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244</v>
      </c>
      <c r="AT190" s="238" t="s">
        <v>152</v>
      </c>
      <c r="AU190" s="238" t="s">
        <v>88</v>
      </c>
      <c r="AY190" s="18" t="s">
        <v>149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88</v>
      </c>
      <c r="BK190" s="239">
        <f>ROUND(I190*H190,2)</f>
        <v>0</v>
      </c>
      <c r="BL190" s="18" t="s">
        <v>244</v>
      </c>
      <c r="BM190" s="238" t="s">
        <v>1569</v>
      </c>
    </row>
    <row r="191" s="2" customFormat="1" ht="16.5" customHeight="1">
      <c r="A191" s="39"/>
      <c r="B191" s="40"/>
      <c r="C191" s="227" t="s">
        <v>564</v>
      </c>
      <c r="D191" s="227" t="s">
        <v>152</v>
      </c>
      <c r="E191" s="228" t="s">
        <v>1570</v>
      </c>
      <c r="F191" s="229" t="s">
        <v>1571</v>
      </c>
      <c r="G191" s="230" t="s">
        <v>175</v>
      </c>
      <c r="H191" s="231">
        <v>0.80000000000000004</v>
      </c>
      <c r="I191" s="232"/>
      <c r="J191" s="233">
        <f>ROUND(I191*H191,2)</f>
        <v>0</v>
      </c>
      <c r="K191" s="229" t="s">
        <v>19</v>
      </c>
      <c r="L191" s="45"/>
      <c r="M191" s="234" t="s">
        <v>19</v>
      </c>
      <c r="N191" s="235" t="s">
        <v>47</v>
      </c>
      <c r="O191" s="85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244</v>
      </c>
      <c r="AT191" s="238" t="s">
        <v>152</v>
      </c>
      <c r="AU191" s="238" t="s">
        <v>88</v>
      </c>
      <c r="AY191" s="18" t="s">
        <v>149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88</v>
      </c>
      <c r="BK191" s="239">
        <f>ROUND(I191*H191,2)</f>
        <v>0</v>
      </c>
      <c r="BL191" s="18" t="s">
        <v>244</v>
      </c>
      <c r="BM191" s="238" t="s">
        <v>1572</v>
      </c>
    </row>
    <row r="192" s="12" customFormat="1" ht="22.8" customHeight="1">
      <c r="A192" s="12"/>
      <c r="B192" s="211"/>
      <c r="C192" s="212"/>
      <c r="D192" s="213" t="s">
        <v>74</v>
      </c>
      <c r="E192" s="225" t="s">
        <v>1573</v>
      </c>
      <c r="F192" s="225" t="s">
        <v>1574</v>
      </c>
      <c r="G192" s="212"/>
      <c r="H192" s="212"/>
      <c r="I192" s="215"/>
      <c r="J192" s="226">
        <f>BK192</f>
        <v>0</v>
      </c>
      <c r="K192" s="212"/>
      <c r="L192" s="217"/>
      <c r="M192" s="218"/>
      <c r="N192" s="219"/>
      <c r="O192" s="219"/>
      <c r="P192" s="220">
        <f>P193</f>
        <v>0</v>
      </c>
      <c r="Q192" s="219"/>
      <c r="R192" s="220">
        <f>R193</f>
        <v>0</v>
      </c>
      <c r="S192" s="219"/>
      <c r="T192" s="221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2" t="s">
        <v>82</v>
      </c>
      <c r="AT192" s="223" t="s">
        <v>74</v>
      </c>
      <c r="AU192" s="223" t="s">
        <v>82</v>
      </c>
      <c r="AY192" s="222" t="s">
        <v>149</v>
      </c>
      <c r="BK192" s="224">
        <f>BK193</f>
        <v>0</v>
      </c>
    </row>
    <row r="193" s="2" customFormat="1" ht="16.5" customHeight="1">
      <c r="A193" s="39"/>
      <c r="B193" s="40"/>
      <c r="C193" s="227" t="s">
        <v>514</v>
      </c>
      <c r="D193" s="227" t="s">
        <v>152</v>
      </c>
      <c r="E193" s="228" t="s">
        <v>1575</v>
      </c>
      <c r="F193" s="229" t="s">
        <v>1576</v>
      </c>
      <c r="G193" s="230" t="s">
        <v>187</v>
      </c>
      <c r="H193" s="231">
        <v>1</v>
      </c>
      <c r="I193" s="232"/>
      <c r="J193" s="233">
        <f>ROUND(I193*H193,2)</f>
        <v>0</v>
      </c>
      <c r="K193" s="229" t="s">
        <v>19</v>
      </c>
      <c r="L193" s="45"/>
      <c r="M193" s="234" t="s">
        <v>19</v>
      </c>
      <c r="N193" s="235" t="s">
        <v>47</v>
      </c>
      <c r="O193" s="85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244</v>
      </c>
      <c r="AT193" s="238" t="s">
        <v>152</v>
      </c>
      <c r="AU193" s="238" t="s">
        <v>88</v>
      </c>
      <c r="AY193" s="18" t="s">
        <v>149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88</v>
      </c>
      <c r="BK193" s="239">
        <f>ROUND(I193*H193,2)</f>
        <v>0</v>
      </c>
      <c r="BL193" s="18" t="s">
        <v>244</v>
      </c>
      <c r="BM193" s="238" t="s">
        <v>1577</v>
      </c>
    </row>
    <row r="194" s="12" customFormat="1" ht="22.8" customHeight="1">
      <c r="A194" s="12"/>
      <c r="B194" s="211"/>
      <c r="C194" s="212"/>
      <c r="D194" s="213" t="s">
        <v>74</v>
      </c>
      <c r="E194" s="225" t="s">
        <v>1182</v>
      </c>
      <c r="F194" s="225" t="s">
        <v>1578</v>
      </c>
      <c r="G194" s="212"/>
      <c r="H194" s="212"/>
      <c r="I194" s="215"/>
      <c r="J194" s="226">
        <f>BK194</f>
        <v>0</v>
      </c>
      <c r="K194" s="212"/>
      <c r="L194" s="217"/>
      <c r="M194" s="218"/>
      <c r="N194" s="219"/>
      <c r="O194" s="219"/>
      <c r="P194" s="220">
        <f>SUM(P195:P199)</f>
        <v>0</v>
      </c>
      <c r="Q194" s="219"/>
      <c r="R194" s="220">
        <f>SUM(R195:R199)</f>
        <v>0</v>
      </c>
      <c r="S194" s="219"/>
      <c r="T194" s="221">
        <f>SUM(T195:T199)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82</v>
      </c>
      <c r="AT194" s="223" t="s">
        <v>74</v>
      </c>
      <c r="AU194" s="223" t="s">
        <v>82</v>
      </c>
      <c r="AY194" s="222" t="s">
        <v>149</v>
      </c>
      <c r="BK194" s="224">
        <f>SUM(BK195:BK199)</f>
        <v>0</v>
      </c>
    </row>
    <row r="195" s="2" customFormat="1" ht="16.5" customHeight="1">
      <c r="A195" s="39"/>
      <c r="B195" s="40"/>
      <c r="C195" s="227" t="s">
        <v>577</v>
      </c>
      <c r="D195" s="227" t="s">
        <v>152</v>
      </c>
      <c r="E195" s="228" t="s">
        <v>1579</v>
      </c>
      <c r="F195" s="229" t="s">
        <v>1580</v>
      </c>
      <c r="G195" s="230" t="s">
        <v>187</v>
      </c>
      <c r="H195" s="231">
        <v>2</v>
      </c>
      <c r="I195" s="232"/>
      <c r="J195" s="233">
        <f>ROUND(I195*H195,2)</f>
        <v>0</v>
      </c>
      <c r="K195" s="229" t="s">
        <v>19</v>
      </c>
      <c r="L195" s="45"/>
      <c r="M195" s="234" t="s">
        <v>19</v>
      </c>
      <c r="N195" s="235" t="s">
        <v>47</v>
      </c>
      <c r="O195" s="85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244</v>
      </c>
      <c r="AT195" s="238" t="s">
        <v>152</v>
      </c>
      <c r="AU195" s="238" t="s">
        <v>88</v>
      </c>
      <c r="AY195" s="18" t="s">
        <v>149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88</v>
      </c>
      <c r="BK195" s="239">
        <f>ROUND(I195*H195,2)</f>
        <v>0</v>
      </c>
      <c r="BL195" s="18" t="s">
        <v>244</v>
      </c>
      <c r="BM195" s="238" t="s">
        <v>1581</v>
      </c>
    </row>
    <row r="196" s="2" customFormat="1" ht="16.5" customHeight="1">
      <c r="A196" s="39"/>
      <c r="B196" s="40"/>
      <c r="C196" s="227" t="s">
        <v>583</v>
      </c>
      <c r="D196" s="227" t="s">
        <v>152</v>
      </c>
      <c r="E196" s="228" t="s">
        <v>1582</v>
      </c>
      <c r="F196" s="229" t="s">
        <v>1583</v>
      </c>
      <c r="G196" s="230" t="s">
        <v>187</v>
      </c>
      <c r="H196" s="231">
        <v>1</v>
      </c>
      <c r="I196" s="232"/>
      <c r="J196" s="233">
        <f>ROUND(I196*H196,2)</f>
        <v>0</v>
      </c>
      <c r="K196" s="229" t="s">
        <v>19</v>
      </c>
      <c r="L196" s="45"/>
      <c r="M196" s="234" t="s">
        <v>19</v>
      </c>
      <c r="N196" s="235" t="s">
        <v>47</v>
      </c>
      <c r="O196" s="85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244</v>
      </c>
      <c r="AT196" s="238" t="s">
        <v>152</v>
      </c>
      <c r="AU196" s="238" t="s">
        <v>88</v>
      </c>
      <c r="AY196" s="18" t="s">
        <v>149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88</v>
      </c>
      <c r="BK196" s="239">
        <f>ROUND(I196*H196,2)</f>
        <v>0</v>
      </c>
      <c r="BL196" s="18" t="s">
        <v>244</v>
      </c>
      <c r="BM196" s="238" t="s">
        <v>1584</v>
      </c>
    </row>
    <row r="197" s="2" customFormat="1" ht="16.5" customHeight="1">
      <c r="A197" s="39"/>
      <c r="B197" s="40"/>
      <c r="C197" s="227" t="s">
        <v>588</v>
      </c>
      <c r="D197" s="227" t="s">
        <v>152</v>
      </c>
      <c r="E197" s="228" t="s">
        <v>1585</v>
      </c>
      <c r="F197" s="229" t="s">
        <v>1586</v>
      </c>
      <c r="G197" s="230" t="s">
        <v>187</v>
      </c>
      <c r="H197" s="231">
        <v>2</v>
      </c>
      <c r="I197" s="232"/>
      <c r="J197" s="233">
        <f>ROUND(I197*H197,2)</f>
        <v>0</v>
      </c>
      <c r="K197" s="229" t="s">
        <v>19</v>
      </c>
      <c r="L197" s="45"/>
      <c r="M197" s="234" t="s">
        <v>19</v>
      </c>
      <c r="N197" s="235" t="s">
        <v>47</v>
      </c>
      <c r="O197" s="85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244</v>
      </c>
      <c r="AT197" s="238" t="s">
        <v>152</v>
      </c>
      <c r="AU197" s="238" t="s">
        <v>88</v>
      </c>
      <c r="AY197" s="18" t="s">
        <v>149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88</v>
      </c>
      <c r="BK197" s="239">
        <f>ROUND(I197*H197,2)</f>
        <v>0</v>
      </c>
      <c r="BL197" s="18" t="s">
        <v>244</v>
      </c>
      <c r="BM197" s="238" t="s">
        <v>1587</v>
      </c>
    </row>
    <row r="198" s="2" customFormat="1" ht="16.5" customHeight="1">
      <c r="A198" s="39"/>
      <c r="B198" s="40"/>
      <c r="C198" s="227" t="s">
        <v>595</v>
      </c>
      <c r="D198" s="227" t="s">
        <v>152</v>
      </c>
      <c r="E198" s="228" t="s">
        <v>1588</v>
      </c>
      <c r="F198" s="229" t="s">
        <v>1589</v>
      </c>
      <c r="G198" s="230" t="s">
        <v>187</v>
      </c>
      <c r="H198" s="231">
        <v>1</v>
      </c>
      <c r="I198" s="232"/>
      <c r="J198" s="233">
        <f>ROUND(I198*H198,2)</f>
        <v>0</v>
      </c>
      <c r="K198" s="229" t="s">
        <v>19</v>
      </c>
      <c r="L198" s="45"/>
      <c r="M198" s="234" t="s">
        <v>19</v>
      </c>
      <c r="N198" s="235" t="s">
        <v>47</v>
      </c>
      <c r="O198" s="85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244</v>
      </c>
      <c r="AT198" s="238" t="s">
        <v>152</v>
      </c>
      <c r="AU198" s="238" t="s">
        <v>88</v>
      </c>
      <c r="AY198" s="18" t="s">
        <v>149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88</v>
      </c>
      <c r="BK198" s="239">
        <f>ROUND(I198*H198,2)</f>
        <v>0</v>
      </c>
      <c r="BL198" s="18" t="s">
        <v>244</v>
      </c>
      <c r="BM198" s="238" t="s">
        <v>1590</v>
      </c>
    </row>
    <row r="199" s="2" customFormat="1" ht="16.5" customHeight="1">
      <c r="A199" s="39"/>
      <c r="B199" s="40"/>
      <c r="C199" s="227" t="s">
        <v>599</v>
      </c>
      <c r="D199" s="227" t="s">
        <v>152</v>
      </c>
      <c r="E199" s="228" t="s">
        <v>1591</v>
      </c>
      <c r="F199" s="229" t="s">
        <v>1592</v>
      </c>
      <c r="G199" s="230" t="s">
        <v>175</v>
      </c>
      <c r="H199" s="231">
        <v>4.3600000000000003</v>
      </c>
      <c r="I199" s="232"/>
      <c r="J199" s="233">
        <f>ROUND(I199*H199,2)</f>
        <v>0</v>
      </c>
      <c r="K199" s="229" t="s">
        <v>19</v>
      </c>
      <c r="L199" s="45"/>
      <c r="M199" s="234" t="s">
        <v>19</v>
      </c>
      <c r="N199" s="235" t="s">
        <v>47</v>
      </c>
      <c r="O199" s="85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244</v>
      </c>
      <c r="AT199" s="238" t="s">
        <v>152</v>
      </c>
      <c r="AU199" s="238" t="s">
        <v>88</v>
      </c>
      <c r="AY199" s="18" t="s">
        <v>149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88</v>
      </c>
      <c r="BK199" s="239">
        <f>ROUND(I199*H199,2)</f>
        <v>0</v>
      </c>
      <c r="BL199" s="18" t="s">
        <v>244</v>
      </c>
      <c r="BM199" s="238" t="s">
        <v>1593</v>
      </c>
    </row>
    <row r="200" s="12" customFormat="1" ht="22.8" customHeight="1">
      <c r="A200" s="12"/>
      <c r="B200" s="211"/>
      <c r="C200" s="212"/>
      <c r="D200" s="213" t="s">
        <v>74</v>
      </c>
      <c r="E200" s="225" t="s">
        <v>1594</v>
      </c>
      <c r="F200" s="225" t="s">
        <v>1595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SUM(P201:P218)</f>
        <v>0</v>
      </c>
      <c r="Q200" s="219"/>
      <c r="R200" s="220">
        <f>SUM(R201:R218)</f>
        <v>0</v>
      </c>
      <c r="S200" s="219"/>
      <c r="T200" s="221">
        <f>SUM(T201:T218)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82</v>
      </c>
      <c r="AT200" s="223" t="s">
        <v>74</v>
      </c>
      <c r="AU200" s="223" t="s">
        <v>82</v>
      </c>
      <c r="AY200" s="222" t="s">
        <v>149</v>
      </c>
      <c r="BK200" s="224">
        <f>SUM(BK201:BK218)</f>
        <v>0</v>
      </c>
    </row>
    <row r="201" s="2" customFormat="1" ht="16.5" customHeight="1">
      <c r="A201" s="39"/>
      <c r="B201" s="40"/>
      <c r="C201" s="227" t="s">
        <v>604</v>
      </c>
      <c r="D201" s="227" t="s">
        <v>152</v>
      </c>
      <c r="E201" s="228" t="s">
        <v>1596</v>
      </c>
      <c r="F201" s="229" t="s">
        <v>1597</v>
      </c>
      <c r="G201" s="230" t="s">
        <v>346</v>
      </c>
      <c r="H201" s="231">
        <v>12</v>
      </c>
      <c r="I201" s="232"/>
      <c r="J201" s="233">
        <f>ROUND(I201*H201,2)</f>
        <v>0</v>
      </c>
      <c r="K201" s="229" t="s">
        <v>19</v>
      </c>
      <c r="L201" s="45"/>
      <c r="M201" s="234" t="s">
        <v>19</v>
      </c>
      <c r="N201" s="235" t="s">
        <v>47</v>
      </c>
      <c r="O201" s="85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244</v>
      </c>
      <c r="AT201" s="238" t="s">
        <v>152</v>
      </c>
      <c r="AU201" s="238" t="s">
        <v>88</v>
      </c>
      <c r="AY201" s="18" t="s">
        <v>149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88</v>
      </c>
      <c r="BK201" s="239">
        <f>ROUND(I201*H201,2)</f>
        <v>0</v>
      </c>
      <c r="BL201" s="18" t="s">
        <v>244</v>
      </c>
      <c r="BM201" s="238" t="s">
        <v>1598</v>
      </c>
    </row>
    <row r="202" s="2" customFormat="1" ht="16.5" customHeight="1">
      <c r="A202" s="39"/>
      <c r="B202" s="40"/>
      <c r="C202" s="227" t="s">
        <v>609</v>
      </c>
      <c r="D202" s="227" t="s">
        <v>152</v>
      </c>
      <c r="E202" s="228" t="s">
        <v>1599</v>
      </c>
      <c r="F202" s="229" t="s">
        <v>1600</v>
      </c>
      <c r="G202" s="230" t="s">
        <v>346</v>
      </c>
      <c r="H202" s="231">
        <v>5</v>
      </c>
      <c r="I202" s="232"/>
      <c r="J202" s="233">
        <f>ROUND(I202*H202,2)</f>
        <v>0</v>
      </c>
      <c r="K202" s="229" t="s">
        <v>19</v>
      </c>
      <c r="L202" s="45"/>
      <c r="M202" s="234" t="s">
        <v>19</v>
      </c>
      <c r="N202" s="235" t="s">
        <v>47</v>
      </c>
      <c r="O202" s="85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244</v>
      </c>
      <c r="AT202" s="238" t="s">
        <v>152</v>
      </c>
      <c r="AU202" s="238" t="s">
        <v>88</v>
      </c>
      <c r="AY202" s="18" t="s">
        <v>149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88</v>
      </c>
      <c r="BK202" s="239">
        <f>ROUND(I202*H202,2)</f>
        <v>0</v>
      </c>
      <c r="BL202" s="18" t="s">
        <v>244</v>
      </c>
      <c r="BM202" s="238" t="s">
        <v>1601</v>
      </c>
    </row>
    <row r="203" s="2" customFormat="1" ht="16.5" customHeight="1">
      <c r="A203" s="39"/>
      <c r="B203" s="40"/>
      <c r="C203" s="227" t="s">
        <v>620</v>
      </c>
      <c r="D203" s="227" t="s">
        <v>152</v>
      </c>
      <c r="E203" s="228" t="s">
        <v>1602</v>
      </c>
      <c r="F203" s="229" t="s">
        <v>1603</v>
      </c>
      <c r="G203" s="230" t="s">
        <v>187</v>
      </c>
      <c r="H203" s="231">
        <v>1</v>
      </c>
      <c r="I203" s="232"/>
      <c r="J203" s="233">
        <f>ROUND(I203*H203,2)</f>
        <v>0</v>
      </c>
      <c r="K203" s="229" t="s">
        <v>19</v>
      </c>
      <c r="L203" s="45"/>
      <c r="M203" s="234" t="s">
        <v>19</v>
      </c>
      <c r="N203" s="235" t="s">
        <v>47</v>
      </c>
      <c r="O203" s="85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244</v>
      </c>
      <c r="AT203" s="238" t="s">
        <v>152</v>
      </c>
      <c r="AU203" s="238" t="s">
        <v>88</v>
      </c>
      <c r="AY203" s="18" t="s">
        <v>149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88</v>
      </c>
      <c r="BK203" s="239">
        <f>ROUND(I203*H203,2)</f>
        <v>0</v>
      </c>
      <c r="BL203" s="18" t="s">
        <v>244</v>
      </c>
      <c r="BM203" s="238" t="s">
        <v>1604</v>
      </c>
    </row>
    <row r="204" s="2" customFormat="1" ht="16.5" customHeight="1">
      <c r="A204" s="39"/>
      <c r="B204" s="40"/>
      <c r="C204" s="227" t="s">
        <v>626</v>
      </c>
      <c r="D204" s="227" t="s">
        <v>152</v>
      </c>
      <c r="E204" s="228" t="s">
        <v>1605</v>
      </c>
      <c r="F204" s="229" t="s">
        <v>1606</v>
      </c>
      <c r="G204" s="230" t="s">
        <v>187</v>
      </c>
      <c r="H204" s="231">
        <v>1</v>
      </c>
      <c r="I204" s="232"/>
      <c r="J204" s="233">
        <f>ROUND(I204*H204,2)</f>
        <v>0</v>
      </c>
      <c r="K204" s="229" t="s">
        <v>19</v>
      </c>
      <c r="L204" s="45"/>
      <c r="M204" s="234" t="s">
        <v>19</v>
      </c>
      <c r="N204" s="235" t="s">
        <v>47</v>
      </c>
      <c r="O204" s="85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244</v>
      </c>
      <c r="AT204" s="238" t="s">
        <v>152</v>
      </c>
      <c r="AU204" s="238" t="s">
        <v>88</v>
      </c>
      <c r="AY204" s="18" t="s">
        <v>149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88</v>
      </c>
      <c r="BK204" s="239">
        <f>ROUND(I204*H204,2)</f>
        <v>0</v>
      </c>
      <c r="BL204" s="18" t="s">
        <v>244</v>
      </c>
      <c r="BM204" s="238" t="s">
        <v>1607</v>
      </c>
    </row>
    <row r="205" s="2" customFormat="1" ht="16.5" customHeight="1">
      <c r="A205" s="39"/>
      <c r="B205" s="40"/>
      <c r="C205" s="227" t="s">
        <v>630</v>
      </c>
      <c r="D205" s="227" t="s">
        <v>152</v>
      </c>
      <c r="E205" s="228" t="s">
        <v>1608</v>
      </c>
      <c r="F205" s="229" t="s">
        <v>1609</v>
      </c>
      <c r="G205" s="230" t="s">
        <v>1515</v>
      </c>
      <c r="H205" s="231">
        <v>1</v>
      </c>
      <c r="I205" s="232"/>
      <c r="J205" s="233">
        <f>ROUND(I205*H205,2)</f>
        <v>0</v>
      </c>
      <c r="K205" s="229" t="s">
        <v>19</v>
      </c>
      <c r="L205" s="45"/>
      <c r="M205" s="234" t="s">
        <v>19</v>
      </c>
      <c r="N205" s="235" t="s">
        <v>47</v>
      </c>
      <c r="O205" s="85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244</v>
      </c>
      <c r="AT205" s="238" t="s">
        <v>152</v>
      </c>
      <c r="AU205" s="238" t="s">
        <v>88</v>
      </c>
      <c r="AY205" s="18" t="s">
        <v>149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88</v>
      </c>
      <c r="BK205" s="239">
        <f>ROUND(I205*H205,2)</f>
        <v>0</v>
      </c>
      <c r="BL205" s="18" t="s">
        <v>244</v>
      </c>
      <c r="BM205" s="238" t="s">
        <v>1610</v>
      </c>
    </row>
    <row r="206" s="2" customFormat="1" ht="16.5" customHeight="1">
      <c r="A206" s="39"/>
      <c r="B206" s="40"/>
      <c r="C206" s="227" t="s">
        <v>635</v>
      </c>
      <c r="D206" s="227" t="s">
        <v>152</v>
      </c>
      <c r="E206" s="228" t="s">
        <v>1611</v>
      </c>
      <c r="F206" s="229" t="s">
        <v>1612</v>
      </c>
      <c r="G206" s="230" t="s">
        <v>187</v>
      </c>
      <c r="H206" s="231">
        <v>1</v>
      </c>
      <c r="I206" s="232"/>
      <c r="J206" s="233">
        <f>ROUND(I206*H206,2)</f>
        <v>0</v>
      </c>
      <c r="K206" s="229" t="s">
        <v>19</v>
      </c>
      <c r="L206" s="45"/>
      <c r="M206" s="234" t="s">
        <v>19</v>
      </c>
      <c r="N206" s="235" t="s">
        <v>47</v>
      </c>
      <c r="O206" s="85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244</v>
      </c>
      <c r="AT206" s="238" t="s">
        <v>152</v>
      </c>
      <c r="AU206" s="238" t="s">
        <v>88</v>
      </c>
      <c r="AY206" s="18" t="s">
        <v>149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88</v>
      </c>
      <c r="BK206" s="239">
        <f>ROUND(I206*H206,2)</f>
        <v>0</v>
      </c>
      <c r="BL206" s="18" t="s">
        <v>244</v>
      </c>
      <c r="BM206" s="238" t="s">
        <v>1613</v>
      </c>
    </row>
    <row r="207" s="2" customFormat="1" ht="16.5" customHeight="1">
      <c r="A207" s="39"/>
      <c r="B207" s="40"/>
      <c r="C207" s="227" t="s">
        <v>640</v>
      </c>
      <c r="D207" s="227" t="s">
        <v>152</v>
      </c>
      <c r="E207" s="228" t="s">
        <v>1614</v>
      </c>
      <c r="F207" s="229" t="s">
        <v>1615</v>
      </c>
      <c r="G207" s="230" t="s">
        <v>187</v>
      </c>
      <c r="H207" s="231">
        <v>1</v>
      </c>
      <c r="I207" s="232"/>
      <c r="J207" s="233">
        <f>ROUND(I207*H207,2)</f>
        <v>0</v>
      </c>
      <c r="K207" s="229" t="s">
        <v>19</v>
      </c>
      <c r="L207" s="45"/>
      <c r="M207" s="234" t="s">
        <v>19</v>
      </c>
      <c r="N207" s="235" t="s">
        <v>47</v>
      </c>
      <c r="O207" s="85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244</v>
      </c>
      <c r="AT207" s="238" t="s">
        <v>152</v>
      </c>
      <c r="AU207" s="238" t="s">
        <v>88</v>
      </c>
      <c r="AY207" s="18" t="s">
        <v>149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88</v>
      </c>
      <c r="BK207" s="239">
        <f>ROUND(I207*H207,2)</f>
        <v>0</v>
      </c>
      <c r="BL207" s="18" t="s">
        <v>244</v>
      </c>
      <c r="BM207" s="238" t="s">
        <v>1616</v>
      </c>
    </row>
    <row r="208" s="2" customFormat="1" ht="16.5" customHeight="1">
      <c r="A208" s="39"/>
      <c r="B208" s="40"/>
      <c r="C208" s="227" t="s">
        <v>645</v>
      </c>
      <c r="D208" s="227" t="s">
        <v>152</v>
      </c>
      <c r="E208" s="228" t="s">
        <v>1617</v>
      </c>
      <c r="F208" s="229" t="s">
        <v>1618</v>
      </c>
      <c r="G208" s="230" t="s">
        <v>187</v>
      </c>
      <c r="H208" s="231">
        <v>1</v>
      </c>
      <c r="I208" s="232"/>
      <c r="J208" s="233">
        <f>ROUND(I208*H208,2)</f>
        <v>0</v>
      </c>
      <c r="K208" s="229" t="s">
        <v>19</v>
      </c>
      <c r="L208" s="45"/>
      <c r="M208" s="234" t="s">
        <v>19</v>
      </c>
      <c r="N208" s="235" t="s">
        <v>47</v>
      </c>
      <c r="O208" s="85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244</v>
      </c>
      <c r="AT208" s="238" t="s">
        <v>152</v>
      </c>
      <c r="AU208" s="238" t="s">
        <v>88</v>
      </c>
      <c r="AY208" s="18" t="s">
        <v>149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88</v>
      </c>
      <c r="BK208" s="239">
        <f>ROUND(I208*H208,2)</f>
        <v>0</v>
      </c>
      <c r="BL208" s="18" t="s">
        <v>244</v>
      </c>
      <c r="BM208" s="238" t="s">
        <v>1619</v>
      </c>
    </row>
    <row r="209" s="2" customFormat="1" ht="16.5" customHeight="1">
      <c r="A209" s="39"/>
      <c r="B209" s="40"/>
      <c r="C209" s="227" t="s">
        <v>649</v>
      </c>
      <c r="D209" s="227" t="s">
        <v>152</v>
      </c>
      <c r="E209" s="228" t="s">
        <v>1620</v>
      </c>
      <c r="F209" s="229" t="s">
        <v>1621</v>
      </c>
      <c r="G209" s="230" t="s">
        <v>187</v>
      </c>
      <c r="H209" s="231">
        <v>2</v>
      </c>
      <c r="I209" s="232"/>
      <c r="J209" s="233">
        <f>ROUND(I209*H209,2)</f>
        <v>0</v>
      </c>
      <c r="K209" s="229" t="s">
        <v>19</v>
      </c>
      <c r="L209" s="45"/>
      <c r="M209" s="234" t="s">
        <v>19</v>
      </c>
      <c r="N209" s="235" t="s">
        <v>47</v>
      </c>
      <c r="O209" s="85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244</v>
      </c>
      <c r="AT209" s="238" t="s">
        <v>152</v>
      </c>
      <c r="AU209" s="238" t="s">
        <v>88</v>
      </c>
      <c r="AY209" s="18" t="s">
        <v>149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88</v>
      </c>
      <c r="BK209" s="239">
        <f>ROUND(I209*H209,2)</f>
        <v>0</v>
      </c>
      <c r="BL209" s="18" t="s">
        <v>244</v>
      </c>
      <c r="BM209" s="238" t="s">
        <v>1622</v>
      </c>
    </row>
    <row r="210" s="2" customFormat="1" ht="16.5" customHeight="1">
      <c r="A210" s="39"/>
      <c r="B210" s="40"/>
      <c r="C210" s="227" t="s">
        <v>653</v>
      </c>
      <c r="D210" s="227" t="s">
        <v>152</v>
      </c>
      <c r="E210" s="228" t="s">
        <v>1623</v>
      </c>
      <c r="F210" s="229" t="s">
        <v>1624</v>
      </c>
      <c r="G210" s="230" t="s">
        <v>346</v>
      </c>
      <c r="H210" s="231">
        <v>17</v>
      </c>
      <c r="I210" s="232"/>
      <c r="J210" s="233">
        <f>ROUND(I210*H210,2)</f>
        <v>0</v>
      </c>
      <c r="K210" s="229" t="s">
        <v>19</v>
      </c>
      <c r="L210" s="45"/>
      <c r="M210" s="234" t="s">
        <v>19</v>
      </c>
      <c r="N210" s="235" t="s">
        <v>47</v>
      </c>
      <c r="O210" s="85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244</v>
      </c>
      <c r="AT210" s="238" t="s">
        <v>152</v>
      </c>
      <c r="AU210" s="238" t="s">
        <v>88</v>
      </c>
      <c r="AY210" s="18" t="s">
        <v>149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88</v>
      </c>
      <c r="BK210" s="239">
        <f>ROUND(I210*H210,2)</f>
        <v>0</v>
      </c>
      <c r="BL210" s="18" t="s">
        <v>244</v>
      </c>
      <c r="BM210" s="238" t="s">
        <v>1625</v>
      </c>
    </row>
    <row r="211" s="2" customFormat="1" ht="16.5" customHeight="1">
      <c r="A211" s="39"/>
      <c r="B211" s="40"/>
      <c r="C211" s="227" t="s">
        <v>659</v>
      </c>
      <c r="D211" s="227" t="s">
        <v>152</v>
      </c>
      <c r="E211" s="228" t="s">
        <v>1626</v>
      </c>
      <c r="F211" s="229" t="s">
        <v>1627</v>
      </c>
      <c r="G211" s="230" t="s">
        <v>187</v>
      </c>
      <c r="H211" s="231">
        <v>1</v>
      </c>
      <c r="I211" s="232"/>
      <c r="J211" s="233">
        <f>ROUND(I211*H211,2)</f>
        <v>0</v>
      </c>
      <c r="K211" s="229" t="s">
        <v>19</v>
      </c>
      <c r="L211" s="45"/>
      <c r="M211" s="234" t="s">
        <v>19</v>
      </c>
      <c r="N211" s="235" t="s">
        <v>47</v>
      </c>
      <c r="O211" s="85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244</v>
      </c>
      <c r="AT211" s="238" t="s">
        <v>152</v>
      </c>
      <c r="AU211" s="238" t="s">
        <v>88</v>
      </c>
      <c r="AY211" s="18" t="s">
        <v>149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88</v>
      </c>
      <c r="BK211" s="239">
        <f>ROUND(I211*H211,2)</f>
        <v>0</v>
      </c>
      <c r="BL211" s="18" t="s">
        <v>244</v>
      </c>
      <c r="BM211" s="238" t="s">
        <v>1628</v>
      </c>
    </row>
    <row r="212" s="2" customFormat="1" ht="16.5" customHeight="1">
      <c r="A212" s="39"/>
      <c r="B212" s="40"/>
      <c r="C212" s="227" t="s">
        <v>664</v>
      </c>
      <c r="D212" s="227" t="s">
        <v>152</v>
      </c>
      <c r="E212" s="228" t="s">
        <v>1629</v>
      </c>
      <c r="F212" s="229" t="s">
        <v>1630</v>
      </c>
      <c r="G212" s="230" t="s">
        <v>187</v>
      </c>
      <c r="H212" s="231">
        <v>1</v>
      </c>
      <c r="I212" s="232"/>
      <c r="J212" s="233">
        <f>ROUND(I212*H212,2)</f>
        <v>0</v>
      </c>
      <c r="K212" s="229" t="s">
        <v>19</v>
      </c>
      <c r="L212" s="45"/>
      <c r="M212" s="234" t="s">
        <v>19</v>
      </c>
      <c r="N212" s="235" t="s">
        <v>47</v>
      </c>
      <c r="O212" s="85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244</v>
      </c>
      <c r="AT212" s="238" t="s">
        <v>152</v>
      </c>
      <c r="AU212" s="238" t="s">
        <v>88</v>
      </c>
      <c r="AY212" s="18" t="s">
        <v>149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88</v>
      </c>
      <c r="BK212" s="239">
        <f>ROUND(I212*H212,2)</f>
        <v>0</v>
      </c>
      <c r="BL212" s="18" t="s">
        <v>244</v>
      </c>
      <c r="BM212" s="238" t="s">
        <v>1631</v>
      </c>
    </row>
    <row r="213" s="2" customFormat="1" ht="16.5" customHeight="1">
      <c r="A213" s="39"/>
      <c r="B213" s="40"/>
      <c r="C213" s="227" t="s">
        <v>668</v>
      </c>
      <c r="D213" s="227" t="s">
        <v>152</v>
      </c>
      <c r="E213" s="228" t="s">
        <v>1632</v>
      </c>
      <c r="F213" s="229" t="s">
        <v>1633</v>
      </c>
      <c r="G213" s="230" t="s">
        <v>187</v>
      </c>
      <c r="H213" s="231">
        <v>1</v>
      </c>
      <c r="I213" s="232"/>
      <c r="J213" s="233">
        <f>ROUND(I213*H213,2)</f>
        <v>0</v>
      </c>
      <c r="K213" s="229" t="s">
        <v>19</v>
      </c>
      <c r="L213" s="45"/>
      <c r="M213" s="234" t="s">
        <v>19</v>
      </c>
      <c r="N213" s="235" t="s">
        <v>47</v>
      </c>
      <c r="O213" s="85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244</v>
      </c>
      <c r="AT213" s="238" t="s">
        <v>152</v>
      </c>
      <c r="AU213" s="238" t="s">
        <v>88</v>
      </c>
      <c r="AY213" s="18" t="s">
        <v>149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88</v>
      </c>
      <c r="BK213" s="239">
        <f>ROUND(I213*H213,2)</f>
        <v>0</v>
      </c>
      <c r="BL213" s="18" t="s">
        <v>244</v>
      </c>
      <c r="BM213" s="238" t="s">
        <v>1634</v>
      </c>
    </row>
    <row r="214" s="2" customFormat="1" ht="16.5" customHeight="1">
      <c r="A214" s="39"/>
      <c r="B214" s="40"/>
      <c r="C214" s="227" t="s">
        <v>673</v>
      </c>
      <c r="D214" s="227" t="s">
        <v>152</v>
      </c>
      <c r="E214" s="228" t="s">
        <v>1635</v>
      </c>
      <c r="F214" s="229" t="s">
        <v>1636</v>
      </c>
      <c r="G214" s="230" t="s">
        <v>187</v>
      </c>
      <c r="H214" s="231">
        <v>1</v>
      </c>
      <c r="I214" s="232"/>
      <c r="J214" s="233">
        <f>ROUND(I214*H214,2)</f>
        <v>0</v>
      </c>
      <c r="K214" s="229" t="s">
        <v>19</v>
      </c>
      <c r="L214" s="45"/>
      <c r="M214" s="234" t="s">
        <v>19</v>
      </c>
      <c r="N214" s="235" t="s">
        <v>47</v>
      </c>
      <c r="O214" s="85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244</v>
      </c>
      <c r="AT214" s="238" t="s">
        <v>152</v>
      </c>
      <c r="AU214" s="238" t="s">
        <v>88</v>
      </c>
      <c r="AY214" s="18" t="s">
        <v>149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88</v>
      </c>
      <c r="BK214" s="239">
        <f>ROUND(I214*H214,2)</f>
        <v>0</v>
      </c>
      <c r="BL214" s="18" t="s">
        <v>244</v>
      </c>
      <c r="BM214" s="238" t="s">
        <v>1637</v>
      </c>
    </row>
    <row r="215" s="2" customFormat="1" ht="16.5" customHeight="1">
      <c r="A215" s="39"/>
      <c r="B215" s="40"/>
      <c r="C215" s="227" t="s">
        <v>678</v>
      </c>
      <c r="D215" s="227" t="s">
        <v>152</v>
      </c>
      <c r="E215" s="228" t="s">
        <v>1638</v>
      </c>
      <c r="F215" s="229" t="s">
        <v>1639</v>
      </c>
      <c r="G215" s="230" t="s">
        <v>187</v>
      </c>
      <c r="H215" s="231">
        <v>2</v>
      </c>
      <c r="I215" s="232"/>
      <c r="J215" s="233">
        <f>ROUND(I215*H215,2)</f>
        <v>0</v>
      </c>
      <c r="K215" s="229" t="s">
        <v>19</v>
      </c>
      <c r="L215" s="45"/>
      <c r="M215" s="234" t="s">
        <v>19</v>
      </c>
      <c r="N215" s="235" t="s">
        <v>47</v>
      </c>
      <c r="O215" s="85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244</v>
      </c>
      <c r="AT215" s="238" t="s">
        <v>152</v>
      </c>
      <c r="AU215" s="238" t="s">
        <v>88</v>
      </c>
      <c r="AY215" s="18" t="s">
        <v>149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88</v>
      </c>
      <c r="BK215" s="239">
        <f>ROUND(I215*H215,2)</f>
        <v>0</v>
      </c>
      <c r="BL215" s="18" t="s">
        <v>244</v>
      </c>
      <c r="BM215" s="238" t="s">
        <v>1640</v>
      </c>
    </row>
    <row r="216" s="2" customFormat="1" ht="16.5" customHeight="1">
      <c r="A216" s="39"/>
      <c r="B216" s="40"/>
      <c r="C216" s="227" t="s">
        <v>682</v>
      </c>
      <c r="D216" s="227" t="s">
        <v>152</v>
      </c>
      <c r="E216" s="228" t="s">
        <v>1641</v>
      </c>
      <c r="F216" s="229" t="s">
        <v>1642</v>
      </c>
      <c r="G216" s="230" t="s">
        <v>187</v>
      </c>
      <c r="H216" s="231">
        <v>1</v>
      </c>
      <c r="I216" s="232"/>
      <c r="J216" s="233">
        <f>ROUND(I216*H216,2)</f>
        <v>0</v>
      </c>
      <c r="K216" s="229" t="s">
        <v>19</v>
      </c>
      <c r="L216" s="45"/>
      <c r="M216" s="234" t="s">
        <v>19</v>
      </c>
      <c r="N216" s="235" t="s">
        <v>47</v>
      </c>
      <c r="O216" s="85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244</v>
      </c>
      <c r="AT216" s="238" t="s">
        <v>152</v>
      </c>
      <c r="AU216" s="238" t="s">
        <v>88</v>
      </c>
      <c r="AY216" s="18" t="s">
        <v>149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88</v>
      </c>
      <c r="BK216" s="239">
        <f>ROUND(I216*H216,2)</f>
        <v>0</v>
      </c>
      <c r="BL216" s="18" t="s">
        <v>244</v>
      </c>
      <c r="BM216" s="238" t="s">
        <v>1643</v>
      </c>
    </row>
    <row r="217" s="2" customFormat="1" ht="16.5" customHeight="1">
      <c r="A217" s="39"/>
      <c r="B217" s="40"/>
      <c r="C217" s="227" t="s">
        <v>689</v>
      </c>
      <c r="D217" s="227" t="s">
        <v>152</v>
      </c>
      <c r="E217" s="228" t="s">
        <v>1644</v>
      </c>
      <c r="F217" s="229" t="s">
        <v>1645</v>
      </c>
      <c r="G217" s="230" t="s">
        <v>187</v>
      </c>
      <c r="H217" s="231">
        <v>1</v>
      </c>
      <c r="I217" s="232"/>
      <c r="J217" s="233">
        <f>ROUND(I217*H217,2)</f>
        <v>0</v>
      </c>
      <c r="K217" s="229" t="s">
        <v>19</v>
      </c>
      <c r="L217" s="45"/>
      <c r="M217" s="234" t="s">
        <v>19</v>
      </c>
      <c r="N217" s="235" t="s">
        <v>47</v>
      </c>
      <c r="O217" s="85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244</v>
      </c>
      <c r="AT217" s="238" t="s">
        <v>152</v>
      </c>
      <c r="AU217" s="238" t="s">
        <v>88</v>
      </c>
      <c r="AY217" s="18" t="s">
        <v>149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88</v>
      </c>
      <c r="BK217" s="239">
        <f>ROUND(I217*H217,2)</f>
        <v>0</v>
      </c>
      <c r="BL217" s="18" t="s">
        <v>244</v>
      </c>
      <c r="BM217" s="238" t="s">
        <v>1646</v>
      </c>
    </row>
    <row r="218" s="2" customFormat="1" ht="16.5" customHeight="1">
      <c r="A218" s="39"/>
      <c r="B218" s="40"/>
      <c r="C218" s="227" t="s">
        <v>702</v>
      </c>
      <c r="D218" s="227" t="s">
        <v>152</v>
      </c>
      <c r="E218" s="228" t="s">
        <v>1647</v>
      </c>
      <c r="F218" s="229" t="s">
        <v>1648</v>
      </c>
      <c r="G218" s="230" t="s">
        <v>175</v>
      </c>
      <c r="H218" s="231">
        <v>0.14999999999999999</v>
      </c>
      <c r="I218" s="232"/>
      <c r="J218" s="233">
        <f>ROUND(I218*H218,2)</f>
        <v>0</v>
      </c>
      <c r="K218" s="229" t="s">
        <v>19</v>
      </c>
      <c r="L218" s="45"/>
      <c r="M218" s="234" t="s">
        <v>19</v>
      </c>
      <c r="N218" s="235" t="s">
        <v>47</v>
      </c>
      <c r="O218" s="85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244</v>
      </c>
      <c r="AT218" s="238" t="s">
        <v>152</v>
      </c>
      <c r="AU218" s="238" t="s">
        <v>88</v>
      </c>
      <c r="AY218" s="18" t="s">
        <v>149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88</v>
      </c>
      <c r="BK218" s="239">
        <f>ROUND(I218*H218,2)</f>
        <v>0</v>
      </c>
      <c r="BL218" s="18" t="s">
        <v>244</v>
      </c>
      <c r="BM218" s="238" t="s">
        <v>1649</v>
      </c>
    </row>
    <row r="219" s="12" customFormat="1" ht="22.8" customHeight="1">
      <c r="A219" s="12"/>
      <c r="B219" s="211"/>
      <c r="C219" s="212"/>
      <c r="D219" s="213" t="s">
        <v>74</v>
      </c>
      <c r="E219" s="225" t="s">
        <v>921</v>
      </c>
      <c r="F219" s="225" t="s">
        <v>1650</v>
      </c>
      <c r="G219" s="212"/>
      <c r="H219" s="212"/>
      <c r="I219" s="215"/>
      <c r="J219" s="226">
        <f>BK219</f>
        <v>0</v>
      </c>
      <c r="K219" s="212"/>
      <c r="L219" s="217"/>
      <c r="M219" s="218"/>
      <c r="N219" s="219"/>
      <c r="O219" s="219"/>
      <c r="P219" s="220">
        <f>SUM(P220:P221)</f>
        <v>0</v>
      </c>
      <c r="Q219" s="219"/>
      <c r="R219" s="220">
        <f>SUM(R220:R221)</f>
        <v>0</v>
      </c>
      <c r="S219" s="219"/>
      <c r="T219" s="221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2" t="s">
        <v>82</v>
      </c>
      <c r="AT219" s="223" t="s">
        <v>74</v>
      </c>
      <c r="AU219" s="223" t="s">
        <v>82</v>
      </c>
      <c r="AY219" s="222" t="s">
        <v>149</v>
      </c>
      <c r="BK219" s="224">
        <f>SUM(BK220:BK221)</f>
        <v>0</v>
      </c>
    </row>
    <row r="220" s="2" customFormat="1" ht="16.5" customHeight="1">
      <c r="A220" s="39"/>
      <c r="B220" s="40"/>
      <c r="C220" s="227" t="s">
        <v>693</v>
      </c>
      <c r="D220" s="227" t="s">
        <v>152</v>
      </c>
      <c r="E220" s="228" t="s">
        <v>1651</v>
      </c>
      <c r="F220" s="229" t="s">
        <v>1652</v>
      </c>
      <c r="G220" s="230" t="s">
        <v>346</v>
      </c>
      <c r="H220" s="231">
        <v>3</v>
      </c>
      <c r="I220" s="232"/>
      <c r="J220" s="233">
        <f>ROUND(I220*H220,2)</f>
        <v>0</v>
      </c>
      <c r="K220" s="229" t="s">
        <v>19</v>
      </c>
      <c r="L220" s="45"/>
      <c r="M220" s="234" t="s">
        <v>19</v>
      </c>
      <c r="N220" s="235" t="s">
        <v>47</v>
      </c>
      <c r="O220" s="85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244</v>
      </c>
      <c r="AT220" s="238" t="s">
        <v>152</v>
      </c>
      <c r="AU220" s="238" t="s">
        <v>88</v>
      </c>
      <c r="AY220" s="18" t="s">
        <v>149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88</v>
      </c>
      <c r="BK220" s="239">
        <f>ROUND(I220*H220,2)</f>
        <v>0</v>
      </c>
      <c r="BL220" s="18" t="s">
        <v>244</v>
      </c>
      <c r="BM220" s="238" t="s">
        <v>1653</v>
      </c>
    </row>
    <row r="221" s="2" customFormat="1" ht="16.5" customHeight="1">
      <c r="A221" s="39"/>
      <c r="B221" s="40"/>
      <c r="C221" s="227" t="s">
        <v>697</v>
      </c>
      <c r="D221" s="227" t="s">
        <v>152</v>
      </c>
      <c r="E221" s="228" t="s">
        <v>1654</v>
      </c>
      <c r="F221" s="229" t="s">
        <v>1655</v>
      </c>
      <c r="G221" s="230" t="s">
        <v>346</v>
      </c>
      <c r="H221" s="231">
        <v>14</v>
      </c>
      <c r="I221" s="232"/>
      <c r="J221" s="233">
        <f>ROUND(I221*H221,2)</f>
        <v>0</v>
      </c>
      <c r="K221" s="229" t="s">
        <v>19</v>
      </c>
      <c r="L221" s="45"/>
      <c r="M221" s="283" t="s">
        <v>19</v>
      </c>
      <c r="N221" s="284" t="s">
        <v>47</v>
      </c>
      <c r="O221" s="285"/>
      <c r="P221" s="286">
        <f>O221*H221</f>
        <v>0</v>
      </c>
      <c r="Q221" s="286">
        <v>0</v>
      </c>
      <c r="R221" s="286">
        <f>Q221*H221</f>
        <v>0</v>
      </c>
      <c r="S221" s="286">
        <v>0</v>
      </c>
      <c r="T221" s="28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244</v>
      </c>
      <c r="AT221" s="238" t="s">
        <v>152</v>
      </c>
      <c r="AU221" s="238" t="s">
        <v>88</v>
      </c>
      <c r="AY221" s="18" t="s">
        <v>149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88</v>
      </c>
      <c r="BK221" s="239">
        <f>ROUND(I221*H221,2)</f>
        <v>0</v>
      </c>
      <c r="BL221" s="18" t="s">
        <v>244</v>
      </c>
      <c r="BM221" s="238" t="s">
        <v>1656</v>
      </c>
    </row>
    <row r="222" s="2" customFormat="1" ht="6.96" customHeight="1">
      <c r="A222" s="39"/>
      <c r="B222" s="60"/>
      <c r="C222" s="61"/>
      <c r="D222" s="61"/>
      <c r="E222" s="61"/>
      <c r="F222" s="61"/>
      <c r="G222" s="61"/>
      <c r="H222" s="61"/>
      <c r="I222" s="176"/>
      <c r="J222" s="61"/>
      <c r="K222" s="61"/>
      <c r="L222" s="45"/>
      <c r="M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</row>
  </sheetData>
  <sheetProtection sheet="1" autoFilter="0" formatColumns="0" formatRows="0" objects="1" scenarios="1" spinCount="100000" saltValue="Gwh2icSc9OUSZoCKc4dyCY2nU5Uwvwxy9LJAiciSHTCobIgFTVX/B7vYYGVNybZblW2xpiw2BomYlT+j/pj+gg==" hashValue="ZBkNh+SbyqD4zpP1iZdir5CIkQfucyjdutNTRvtSzt7NLz0VwiqbR5dwUFeZGd4g90YYmJYoePCfKjtMs/cjqQ==" algorithmName="SHA-512" password="CC35"/>
  <autoFilter ref="C104:K2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3:H93"/>
    <mergeCell ref="E95:H95"/>
    <mergeCell ref="E97:H9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82</v>
      </c>
    </row>
    <row r="4" s="1" customFormat="1" ht="24.96" customHeight="1">
      <c r="B4" s="21"/>
      <c r="D4" s="143" t="s">
        <v>105</v>
      </c>
      <c r="I4" s="139"/>
      <c r="L4" s="21"/>
      <c r="M4" s="144" t="s">
        <v>10</v>
      </c>
      <c r="AT4" s="18" t="s">
        <v>4</v>
      </c>
    </row>
    <row r="5" s="1" customFormat="1" ht="6.96" customHeight="1">
      <c r="B5" s="21"/>
      <c r="I5" s="139"/>
      <c r="L5" s="21"/>
    </row>
    <row r="6" s="1" customFormat="1" ht="12" customHeight="1">
      <c r="B6" s="21"/>
      <c r="D6" s="145" t="s">
        <v>16</v>
      </c>
      <c r="I6" s="139"/>
      <c r="L6" s="21"/>
    </row>
    <row r="7" s="1" customFormat="1" ht="16.5" customHeight="1">
      <c r="B7" s="21"/>
      <c r="E7" s="146" t="str">
        <f>'Rekapitulace stavby'!K6</f>
        <v>Ivanovice na Hané ON - oprava (bytové)</v>
      </c>
      <c r="F7" s="145"/>
      <c r="G7" s="145"/>
      <c r="H7" s="145"/>
      <c r="I7" s="139"/>
      <c r="L7" s="21"/>
    </row>
    <row r="8" s="1" customFormat="1" ht="12" customHeight="1">
      <c r="B8" s="21"/>
      <c r="D8" s="145" t="s">
        <v>106</v>
      </c>
      <c r="I8" s="139"/>
      <c r="L8" s="21"/>
    </row>
    <row r="9" s="2" customFormat="1" ht="16.5" customHeight="1">
      <c r="A9" s="39"/>
      <c r="B9" s="45"/>
      <c r="C9" s="39"/>
      <c r="D9" s="39"/>
      <c r="E9" s="146" t="s">
        <v>107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108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1657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50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22</v>
      </c>
      <c r="G14" s="39"/>
      <c r="H14" s="39"/>
      <c r="I14" s="150" t="s">
        <v>23</v>
      </c>
      <c r="J14" s="151" t="str">
        <f>'Rekapitulace stavby'!AN8</f>
        <v>4. 7. 2019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50" t="s">
        <v>26</v>
      </c>
      <c r="J16" s="134" t="s">
        <v>27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50" t="s">
        <v>29</v>
      </c>
      <c r="J17" s="134" t="s">
        <v>30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50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50" t="s">
        <v>29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50" t="s">
        <v>26</v>
      </c>
      <c r="J22" s="134" t="s">
        <v>34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110</v>
      </c>
      <c r="F23" s="39"/>
      <c r="G23" s="39"/>
      <c r="H23" s="39"/>
      <c r="I23" s="150" t="s">
        <v>29</v>
      </c>
      <c r="J23" s="134" t="s">
        <v>36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38</v>
      </c>
      <c r="E25" s="39"/>
      <c r="F25" s="39"/>
      <c r="G25" s="39"/>
      <c r="H25" s="39"/>
      <c r="I25" s="150" t="s">
        <v>26</v>
      </c>
      <c r="J25" s="134" t="str">
        <f>IF('Rekapitulace stavby'!AN19="","",'Rekapitulace stavby'!AN19)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50" t="s">
        <v>29</v>
      </c>
      <c r="J26" s="134" t="str">
        <f>IF('Rekapitulace stavby'!AN20="","",'Rekapitulace stavby'!AN20)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39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9.25" customHeight="1">
      <c r="A29" s="152"/>
      <c r="B29" s="153"/>
      <c r="C29" s="152"/>
      <c r="D29" s="152"/>
      <c r="E29" s="154" t="s">
        <v>40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41</v>
      </c>
      <c r="E32" s="39"/>
      <c r="F32" s="39"/>
      <c r="G32" s="39"/>
      <c r="H32" s="39"/>
      <c r="I32" s="147"/>
      <c r="J32" s="160">
        <f>ROUND(J89,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43</v>
      </c>
      <c r="G34" s="39"/>
      <c r="H34" s="39"/>
      <c r="I34" s="162" t="s">
        <v>42</v>
      </c>
      <c r="J34" s="161" t="s">
        <v>44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45</v>
      </c>
      <c r="E35" s="145" t="s">
        <v>46</v>
      </c>
      <c r="F35" s="164">
        <f>ROUND((SUM(BE89:BE110)),  2)</f>
        <v>0</v>
      </c>
      <c r="G35" s="39"/>
      <c r="H35" s="39"/>
      <c r="I35" s="165">
        <v>0.20999999999999999</v>
      </c>
      <c r="J35" s="164">
        <f>ROUND(((SUM(BE89:BE110))*I35),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47</v>
      </c>
      <c r="F36" s="164">
        <f>ROUND((SUM(BF89:BF110)),  2)</f>
        <v>0</v>
      </c>
      <c r="G36" s="39"/>
      <c r="H36" s="39"/>
      <c r="I36" s="165">
        <v>0.14999999999999999</v>
      </c>
      <c r="J36" s="164">
        <f>ROUND(((SUM(BF89:BF110))*I36),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48</v>
      </c>
      <c r="F37" s="164">
        <f>ROUND((SUM(BG89:BG110)),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49</v>
      </c>
      <c r="F38" s="164">
        <f>ROUND((SUM(BH89:BH110)),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50</v>
      </c>
      <c r="F39" s="164">
        <f>ROUND((SUM(BI89:BI110)),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51</v>
      </c>
      <c r="E41" s="168"/>
      <c r="F41" s="168"/>
      <c r="G41" s="169" t="s">
        <v>52</v>
      </c>
      <c r="H41" s="170" t="s">
        <v>53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80" t="str">
        <f>E7</f>
        <v>Ivanovice na Hané ON - oprava (bytové)</v>
      </c>
      <c r="F50" s="33"/>
      <c r="G50" s="33"/>
      <c r="H50" s="33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106</v>
      </c>
      <c r="D51" s="23"/>
      <c r="E51" s="23"/>
      <c r="F51" s="23"/>
      <c r="G51" s="23"/>
      <c r="H51" s="23"/>
      <c r="I51" s="139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80" t="s">
        <v>107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108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600 - VZT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150" t="s">
        <v>23</v>
      </c>
      <c r="J56" s="73" t="str">
        <f>IF(J14="","",J14)</f>
        <v>4. 7. 2019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7.9" customHeight="1">
      <c r="A58" s="39"/>
      <c r="B58" s="40"/>
      <c r="C58" s="33" t="s">
        <v>25</v>
      </c>
      <c r="D58" s="41"/>
      <c r="E58" s="41"/>
      <c r="F58" s="28" t="str">
        <f>E17</f>
        <v>SŽDC, s.o., Dlážděná 1003/7, 11000 Praha-N.Město</v>
      </c>
      <c r="G58" s="41"/>
      <c r="H58" s="41"/>
      <c r="I58" s="150" t="s">
        <v>33</v>
      </c>
      <c r="J58" s="37" t="str">
        <f>E23</f>
        <v>DSK PLAN s.r.o., Staňkova 41, Brno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150" t="s">
        <v>38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81" t="s">
        <v>112</v>
      </c>
      <c r="D61" s="182"/>
      <c r="E61" s="182"/>
      <c r="F61" s="182"/>
      <c r="G61" s="182"/>
      <c r="H61" s="182"/>
      <c r="I61" s="183"/>
      <c r="J61" s="184" t="s">
        <v>113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85" t="s">
        <v>73</v>
      </c>
      <c r="D63" s="41"/>
      <c r="E63" s="41"/>
      <c r="F63" s="41"/>
      <c r="G63" s="41"/>
      <c r="H63" s="41"/>
      <c r="I63" s="147"/>
      <c r="J63" s="103">
        <f>J89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86"/>
      <c r="C64" s="187"/>
      <c r="D64" s="188" t="s">
        <v>122</v>
      </c>
      <c r="E64" s="189"/>
      <c r="F64" s="189"/>
      <c r="G64" s="189"/>
      <c r="H64" s="189"/>
      <c r="I64" s="190"/>
      <c r="J64" s="191">
        <f>J90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3"/>
      <c r="C65" s="126"/>
      <c r="D65" s="194" t="s">
        <v>1658</v>
      </c>
      <c r="E65" s="195"/>
      <c r="F65" s="195"/>
      <c r="G65" s="195"/>
      <c r="H65" s="195"/>
      <c r="I65" s="196"/>
      <c r="J65" s="197">
        <f>J91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3"/>
      <c r="C66" s="126"/>
      <c r="D66" s="194" t="s">
        <v>1659</v>
      </c>
      <c r="E66" s="195"/>
      <c r="F66" s="195"/>
      <c r="G66" s="195"/>
      <c r="H66" s="195"/>
      <c r="I66" s="196"/>
      <c r="J66" s="197">
        <f>J104</f>
        <v>0</v>
      </c>
      <c r="K66" s="126"/>
      <c r="L66" s="19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3"/>
      <c r="C67" s="126"/>
      <c r="D67" s="194" t="s">
        <v>1660</v>
      </c>
      <c r="E67" s="195"/>
      <c r="F67" s="195"/>
      <c r="G67" s="195"/>
      <c r="H67" s="195"/>
      <c r="I67" s="196"/>
      <c r="J67" s="197">
        <f>J108</f>
        <v>0</v>
      </c>
      <c r="K67" s="126"/>
      <c r="L67" s="19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147"/>
      <c r="J68" s="41"/>
      <c r="K68" s="41"/>
      <c r="L68" s="14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176"/>
      <c r="J69" s="61"/>
      <c r="K69" s="6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179"/>
      <c r="J73" s="63"/>
      <c r="K73" s="63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134</v>
      </c>
      <c r="D74" s="41"/>
      <c r="E74" s="41"/>
      <c r="F74" s="41"/>
      <c r="G74" s="41"/>
      <c r="H74" s="41"/>
      <c r="I74" s="147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47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147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80" t="str">
        <f>E7</f>
        <v>Ivanovice na Hané ON - oprava (bytové)</v>
      </c>
      <c r="F77" s="33"/>
      <c r="G77" s="33"/>
      <c r="H77" s="33"/>
      <c r="I77" s="147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106</v>
      </c>
      <c r="D78" s="23"/>
      <c r="E78" s="23"/>
      <c r="F78" s="23"/>
      <c r="G78" s="23"/>
      <c r="H78" s="23"/>
      <c r="I78" s="139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80" t="s">
        <v>107</v>
      </c>
      <c r="F79" s="41"/>
      <c r="G79" s="41"/>
      <c r="H79" s="41"/>
      <c r="I79" s="147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108</v>
      </c>
      <c r="D80" s="41"/>
      <c r="E80" s="41"/>
      <c r="F80" s="41"/>
      <c r="G80" s="41"/>
      <c r="H80" s="41"/>
      <c r="I80" s="147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600 - VZT</v>
      </c>
      <c r="F81" s="41"/>
      <c r="G81" s="41"/>
      <c r="H81" s="41"/>
      <c r="I81" s="147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47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150" t="s">
        <v>23</v>
      </c>
      <c r="J83" s="73" t="str">
        <f>IF(J14="","",J14)</f>
        <v>4. 7. 2019</v>
      </c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147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7.9" customHeight="1">
      <c r="A85" s="39"/>
      <c r="B85" s="40"/>
      <c r="C85" s="33" t="s">
        <v>25</v>
      </c>
      <c r="D85" s="41"/>
      <c r="E85" s="41"/>
      <c r="F85" s="28" t="str">
        <f>E17</f>
        <v>SŽDC, s.o., Dlážděná 1003/7, 11000 Praha-N.Město</v>
      </c>
      <c r="G85" s="41"/>
      <c r="H85" s="41"/>
      <c r="I85" s="150" t="s">
        <v>33</v>
      </c>
      <c r="J85" s="37" t="str">
        <f>E23</f>
        <v>DSK PLAN s.r.o., Staňkova 41, Brno</v>
      </c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31</v>
      </c>
      <c r="D86" s="41"/>
      <c r="E86" s="41"/>
      <c r="F86" s="28" t="str">
        <f>IF(E20="","",E20)</f>
        <v>Vyplň údaj</v>
      </c>
      <c r="G86" s="41"/>
      <c r="H86" s="41"/>
      <c r="I86" s="150" t="s">
        <v>38</v>
      </c>
      <c r="J86" s="37" t="str">
        <f>E26</f>
        <v xml:space="preserve"> 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147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99"/>
      <c r="B88" s="200"/>
      <c r="C88" s="201" t="s">
        <v>135</v>
      </c>
      <c r="D88" s="202" t="s">
        <v>60</v>
      </c>
      <c r="E88" s="202" t="s">
        <v>56</v>
      </c>
      <c r="F88" s="202" t="s">
        <v>57</v>
      </c>
      <c r="G88" s="202" t="s">
        <v>136</v>
      </c>
      <c r="H88" s="202" t="s">
        <v>137</v>
      </c>
      <c r="I88" s="203" t="s">
        <v>138</v>
      </c>
      <c r="J88" s="202" t="s">
        <v>113</v>
      </c>
      <c r="K88" s="204" t="s">
        <v>139</v>
      </c>
      <c r="L88" s="205"/>
      <c r="M88" s="93" t="s">
        <v>19</v>
      </c>
      <c r="N88" s="94" t="s">
        <v>45</v>
      </c>
      <c r="O88" s="94" t="s">
        <v>140</v>
      </c>
      <c r="P88" s="94" t="s">
        <v>141</v>
      </c>
      <c r="Q88" s="94" t="s">
        <v>142</v>
      </c>
      <c r="R88" s="94" t="s">
        <v>143</v>
      </c>
      <c r="S88" s="94" t="s">
        <v>144</v>
      </c>
      <c r="T88" s="95" t="s">
        <v>145</v>
      </c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</row>
    <row r="89" s="2" customFormat="1" ht="22.8" customHeight="1">
      <c r="A89" s="39"/>
      <c r="B89" s="40"/>
      <c r="C89" s="100" t="s">
        <v>146</v>
      </c>
      <c r="D89" s="41"/>
      <c r="E89" s="41"/>
      <c r="F89" s="41"/>
      <c r="G89" s="41"/>
      <c r="H89" s="41"/>
      <c r="I89" s="147"/>
      <c r="J89" s="206">
        <f>BK89</f>
        <v>0</v>
      </c>
      <c r="K89" s="41"/>
      <c r="L89" s="45"/>
      <c r="M89" s="96"/>
      <c r="N89" s="207"/>
      <c r="O89" s="97"/>
      <c r="P89" s="208">
        <f>P90</f>
        <v>0</v>
      </c>
      <c r="Q89" s="97"/>
      <c r="R89" s="208">
        <f>R90</f>
        <v>0</v>
      </c>
      <c r="S89" s="97"/>
      <c r="T89" s="209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74</v>
      </c>
      <c r="AU89" s="18" t="s">
        <v>114</v>
      </c>
      <c r="BK89" s="210">
        <f>BK90</f>
        <v>0</v>
      </c>
    </row>
    <row r="90" s="12" customFormat="1" ht="25.92" customHeight="1">
      <c r="A90" s="12"/>
      <c r="B90" s="211"/>
      <c r="C90" s="212"/>
      <c r="D90" s="213" t="s">
        <v>74</v>
      </c>
      <c r="E90" s="214" t="s">
        <v>461</v>
      </c>
      <c r="F90" s="214" t="s">
        <v>462</v>
      </c>
      <c r="G90" s="212"/>
      <c r="H90" s="212"/>
      <c r="I90" s="215"/>
      <c r="J90" s="216">
        <f>BK90</f>
        <v>0</v>
      </c>
      <c r="K90" s="212"/>
      <c r="L90" s="217"/>
      <c r="M90" s="218"/>
      <c r="N90" s="219"/>
      <c r="O90" s="219"/>
      <c r="P90" s="220">
        <f>P91+P104+P108</f>
        <v>0</v>
      </c>
      <c r="Q90" s="219"/>
      <c r="R90" s="220">
        <f>R91+R104+R108</f>
        <v>0</v>
      </c>
      <c r="S90" s="219"/>
      <c r="T90" s="221">
        <f>T91+T104+T108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2" t="s">
        <v>88</v>
      </c>
      <c r="AT90" s="223" t="s">
        <v>74</v>
      </c>
      <c r="AU90" s="223" t="s">
        <v>75</v>
      </c>
      <c r="AY90" s="222" t="s">
        <v>149</v>
      </c>
      <c r="BK90" s="224">
        <f>BK91+BK104+BK108</f>
        <v>0</v>
      </c>
    </row>
    <row r="91" s="12" customFormat="1" ht="22.8" customHeight="1">
      <c r="A91" s="12"/>
      <c r="B91" s="211"/>
      <c r="C91" s="212"/>
      <c r="D91" s="213" t="s">
        <v>74</v>
      </c>
      <c r="E91" s="225" t="s">
        <v>962</v>
      </c>
      <c r="F91" s="225" t="s">
        <v>1661</v>
      </c>
      <c r="G91" s="212"/>
      <c r="H91" s="212"/>
      <c r="I91" s="215"/>
      <c r="J91" s="226">
        <f>BK91</f>
        <v>0</v>
      </c>
      <c r="K91" s="212"/>
      <c r="L91" s="217"/>
      <c r="M91" s="218"/>
      <c r="N91" s="219"/>
      <c r="O91" s="219"/>
      <c r="P91" s="220">
        <f>SUM(P92:P103)</f>
        <v>0</v>
      </c>
      <c r="Q91" s="219"/>
      <c r="R91" s="220">
        <f>SUM(R92:R103)</f>
        <v>0</v>
      </c>
      <c r="S91" s="219"/>
      <c r="T91" s="221">
        <f>SUM(T92:T103)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2" t="s">
        <v>82</v>
      </c>
      <c r="AT91" s="223" t="s">
        <v>74</v>
      </c>
      <c r="AU91" s="223" t="s">
        <v>82</v>
      </c>
      <c r="AY91" s="222" t="s">
        <v>149</v>
      </c>
      <c r="BK91" s="224">
        <f>SUM(BK92:BK103)</f>
        <v>0</v>
      </c>
    </row>
    <row r="92" s="2" customFormat="1" ht="36" customHeight="1">
      <c r="A92" s="39"/>
      <c r="B92" s="40"/>
      <c r="C92" s="227" t="s">
        <v>82</v>
      </c>
      <c r="D92" s="227" t="s">
        <v>152</v>
      </c>
      <c r="E92" s="228" t="s">
        <v>1662</v>
      </c>
      <c r="F92" s="229" t="s">
        <v>1663</v>
      </c>
      <c r="G92" s="230" t="s">
        <v>1664</v>
      </c>
      <c r="H92" s="231">
        <v>1</v>
      </c>
      <c r="I92" s="232"/>
      <c r="J92" s="233">
        <f>ROUND(I92*H92,2)</f>
        <v>0</v>
      </c>
      <c r="K92" s="229" t="s">
        <v>19</v>
      </c>
      <c r="L92" s="45"/>
      <c r="M92" s="234" t="s">
        <v>19</v>
      </c>
      <c r="N92" s="235" t="s">
        <v>47</v>
      </c>
      <c r="O92" s="85"/>
      <c r="P92" s="236">
        <f>O92*H92</f>
        <v>0</v>
      </c>
      <c r="Q92" s="236">
        <v>0</v>
      </c>
      <c r="R92" s="236">
        <f>Q92*H92</f>
        <v>0</v>
      </c>
      <c r="S92" s="236">
        <v>0</v>
      </c>
      <c r="T92" s="23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8" t="s">
        <v>244</v>
      </c>
      <c r="AT92" s="238" t="s">
        <v>152</v>
      </c>
      <c r="AU92" s="238" t="s">
        <v>88</v>
      </c>
      <c r="AY92" s="18" t="s">
        <v>149</v>
      </c>
      <c r="BE92" s="239">
        <f>IF(N92="základní",J92,0)</f>
        <v>0</v>
      </c>
      <c r="BF92" s="239">
        <f>IF(N92="snížená",J92,0)</f>
        <v>0</v>
      </c>
      <c r="BG92" s="239">
        <f>IF(N92="zákl. přenesená",J92,0)</f>
        <v>0</v>
      </c>
      <c r="BH92" s="239">
        <f>IF(N92="sníž. přenesená",J92,0)</f>
        <v>0</v>
      </c>
      <c r="BI92" s="239">
        <f>IF(N92="nulová",J92,0)</f>
        <v>0</v>
      </c>
      <c r="BJ92" s="18" t="s">
        <v>88</v>
      </c>
      <c r="BK92" s="239">
        <f>ROUND(I92*H92,2)</f>
        <v>0</v>
      </c>
      <c r="BL92" s="18" t="s">
        <v>244</v>
      </c>
      <c r="BM92" s="238" t="s">
        <v>1665</v>
      </c>
    </row>
    <row r="93" s="2" customFormat="1" ht="16.5" customHeight="1">
      <c r="A93" s="39"/>
      <c r="B93" s="40"/>
      <c r="C93" s="227" t="s">
        <v>88</v>
      </c>
      <c r="D93" s="227" t="s">
        <v>152</v>
      </c>
      <c r="E93" s="228" t="s">
        <v>1666</v>
      </c>
      <c r="F93" s="229" t="s">
        <v>1667</v>
      </c>
      <c r="G93" s="230" t="s">
        <v>1664</v>
      </c>
      <c r="H93" s="231">
        <v>2</v>
      </c>
      <c r="I93" s="232"/>
      <c r="J93" s="233">
        <f>ROUND(I93*H93,2)</f>
        <v>0</v>
      </c>
      <c r="K93" s="229" t="s">
        <v>19</v>
      </c>
      <c r="L93" s="45"/>
      <c r="M93" s="234" t="s">
        <v>19</v>
      </c>
      <c r="N93" s="235" t="s">
        <v>47</v>
      </c>
      <c r="O93" s="85"/>
      <c r="P93" s="236">
        <f>O93*H93</f>
        <v>0</v>
      </c>
      <c r="Q93" s="236">
        <v>0</v>
      </c>
      <c r="R93" s="236">
        <f>Q93*H93</f>
        <v>0</v>
      </c>
      <c r="S93" s="236">
        <v>0</v>
      </c>
      <c r="T93" s="23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8" t="s">
        <v>244</v>
      </c>
      <c r="AT93" s="238" t="s">
        <v>152</v>
      </c>
      <c r="AU93" s="238" t="s">
        <v>88</v>
      </c>
      <c r="AY93" s="18" t="s">
        <v>149</v>
      </c>
      <c r="BE93" s="239">
        <f>IF(N93="základní",J93,0)</f>
        <v>0</v>
      </c>
      <c r="BF93" s="239">
        <f>IF(N93="snížená",J93,0)</f>
        <v>0</v>
      </c>
      <c r="BG93" s="239">
        <f>IF(N93="zákl. přenesená",J93,0)</f>
        <v>0</v>
      </c>
      <c r="BH93" s="239">
        <f>IF(N93="sníž. přenesená",J93,0)</f>
        <v>0</v>
      </c>
      <c r="BI93" s="239">
        <f>IF(N93="nulová",J93,0)</f>
        <v>0</v>
      </c>
      <c r="BJ93" s="18" t="s">
        <v>88</v>
      </c>
      <c r="BK93" s="239">
        <f>ROUND(I93*H93,2)</f>
        <v>0</v>
      </c>
      <c r="BL93" s="18" t="s">
        <v>244</v>
      </c>
      <c r="BM93" s="238" t="s">
        <v>1668</v>
      </c>
    </row>
    <row r="94" s="2" customFormat="1" ht="16.5" customHeight="1">
      <c r="A94" s="39"/>
      <c r="B94" s="40"/>
      <c r="C94" s="227" t="s">
        <v>150</v>
      </c>
      <c r="D94" s="227" t="s">
        <v>152</v>
      </c>
      <c r="E94" s="228" t="s">
        <v>1669</v>
      </c>
      <c r="F94" s="229" t="s">
        <v>1670</v>
      </c>
      <c r="G94" s="230" t="s">
        <v>1664</v>
      </c>
      <c r="H94" s="231">
        <v>1</v>
      </c>
      <c r="I94" s="232"/>
      <c r="J94" s="233">
        <f>ROUND(I94*H94,2)</f>
        <v>0</v>
      </c>
      <c r="K94" s="229" t="s">
        <v>19</v>
      </c>
      <c r="L94" s="45"/>
      <c r="M94" s="234" t="s">
        <v>19</v>
      </c>
      <c r="N94" s="235" t="s">
        <v>47</v>
      </c>
      <c r="O94" s="85"/>
      <c r="P94" s="236">
        <f>O94*H94</f>
        <v>0</v>
      </c>
      <c r="Q94" s="236">
        <v>0</v>
      </c>
      <c r="R94" s="236">
        <f>Q94*H94</f>
        <v>0</v>
      </c>
      <c r="S94" s="236">
        <v>0</v>
      </c>
      <c r="T94" s="23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8" t="s">
        <v>244</v>
      </c>
      <c r="AT94" s="238" t="s">
        <v>152</v>
      </c>
      <c r="AU94" s="238" t="s">
        <v>88</v>
      </c>
      <c r="AY94" s="18" t="s">
        <v>149</v>
      </c>
      <c r="BE94" s="239">
        <f>IF(N94="základní",J94,0)</f>
        <v>0</v>
      </c>
      <c r="BF94" s="239">
        <f>IF(N94="snížená",J94,0)</f>
        <v>0</v>
      </c>
      <c r="BG94" s="239">
        <f>IF(N94="zákl. přenesená",J94,0)</f>
        <v>0</v>
      </c>
      <c r="BH94" s="239">
        <f>IF(N94="sníž. přenesená",J94,0)</f>
        <v>0</v>
      </c>
      <c r="BI94" s="239">
        <f>IF(N94="nulová",J94,0)</f>
        <v>0</v>
      </c>
      <c r="BJ94" s="18" t="s">
        <v>88</v>
      </c>
      <c r="BK94" s="239">
        <f>ROUND(I94*H94,2)</f>
        <v>0</v>
      </c>
      <c r="BL94" s="18" t="s">
        <v>244</v>
      </c>
      <c r="BM94" s="238" t="s">
        <v>1671</v>
      </c>
    </row>
    <row r="95" s="2" customFormat="1" ht="16.5" customHeight="1">
      <c r="A95" s="39"/>
      <c r="B95" s="40"/>
      <c r="C95" s="227" t="s">
        <v>157</v>
      </c>
      <c r="D95" s="227" t="s">
        <v>152</v>
      </c>
      <c r="E95" s="228" t="s">
        <v>1672</v>
      </c>
      <c r="F95" s="229" t="s">
        <v>1673</v>
      </c>
      <c r="G95" s="230" t="s">
        <v>1664</v>
      </c>
      <c r="H95" s="231">
        <v>1</v>
      </c>
      <c r="I95" s="232"/>
      <c r="J95" s="233">
        <f>ROUND(I95*H95,2)</f>
        <v>0</v>
      </c>
      <c r="K95" s="229" t="s">
        <v>19</v>
      </c>
      <c r="L95" s="45"/>
      <c r="M95" s="234" t="s">
        <v>19</v>
      </c>
      <c r="N95" s="235" t="s">
        <v>47</v>
      </c>
      <c r="O95" s="85"/>
      <c r="P95" s="236">
        <f>O95*H95</f>
        <v>0</v>
      </c>
      <c r="Q95" s="236">
        <v>0</v>
      </c>
      <c r="R95" s="236">
        <f>Q95*H95</f>
        <v>0</v>
      </c>
      <c r="S95" s="236">
        <v>0</v>
      </c>
      <c r="T95" s="23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8" t="s">
        <v>244</v>
      </c>
      <c r="AT95" s="238" t="s">
        <v>152</v>
      </c>
      <c r="AU95" s="238" t="s">
        <v>88</v>
      </c>
      <c r="AY95" s="18" t="s">
        <v>149</v>
      </c>
      <c r="BE95" s="239">
        <f>IF(N95="základní",J95,0)</f>
        <v>0</v>
      </c>
      <c r="BF95" s="239">
        <f>IF(N95="snížená",J95,0)</f>
        <v>0</v>
      </c>
      <c r="BG95" s="239">
        <f>IF(N95="zákl. přenesená",J95,0)</f>
        <v>0</v>
      </c>
      <c r="BH95" s="239">
        <f>IF(N95="sníž. přenesená",J95,0)</f>
        <v>0</v>
      </c>
      <c r="BI95" s="239">
        <f>IF(N95="nulová",J95,0)</f>
        <v>0</v>
      </c>
      <c r="BJ95" s="18" t="s">
        <v>88</v>
      </c>
      <c r="BK95" s="239">
        <f>ROUND(I95*H95,2)</f>
        <v>0</v>
      </c>
      <c r="BL95" s="18" t="s">
        <v>244</v>
      </c>
      <c r="BM95" s="238" t="s">
        <v>1674</v>
      </c>
    </row>
    <row r="96" s="2" customFormat="1" ht="24" customHeight="1">
      <c r="A96" s="39"/>
      <c r="B96" s="40"/>
      <c r="C96" s="227" t="s">
        <v>178</v>
      </c>
      <c r="D96" s="227" t="s">
        <v>152</v>
      </c>
      <c r="E96" s="228" t="s">
        <v>1675</v>
      </c>
      <c r="F96" s="229" t="s">
        <v>1676</v>
      </c>
      <c r="G96" s="230" t="s">
        <v>1664</v>
      </c>
      <c r="H96" s="231">
        <v>2</v>
      </c>
      <c r="I96" s="232"/>
      <c r="J96" s="233">
        <f>ROUND(I96*H96,2)</f>
        <v>0</v>
      </c>
      <c r="K96" s="229" t="s">
        <v>19</v>
      </c>
      <c r="L96" s="45"/>
      <c r="M96" s="234" t="s">
        <v>19</v>
      </c>
      <c r="N96" s="235" t="s">
        <v>47</v>
      </c>
      <c r="O96" s="85"/>
      <c r="P96" s="236">
        <f>O96*H96</f>
        <v>0</v>
      </c>
      <c r="Q96" s="236">
        <v>0</v>
      </c>
      <c r="R96" s="236">
        <f>Q96*H96</f>
        <v>0</v>
      </c>
      <c r="S96" s="236">
        <v>0</v>
      </c>
      <c r="T96" s="23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8" t="s">
        <v>244</v>
      </c>
      <c r="AT96" s="238" t="s">
        <v>152</v>
      </c>
      <c r="AU96" s="238" t="s">
        <v>88</v>
      </c>
      <c r="AY96" s="18" t="s">
        <v>149</v>
      </c>
      <c r="BE96" s="239">
        <f>IF(N96="základní",J96,0)</f>
        <v>0</v>
      </c>
      <c r="BF96" s="239">
        <f>IF(N96="snížená",J96,0)</f>
        <v>0</v>
      </c>
      <c r="BG96" s="239">
        <f>IF(N96="zákl. přenesená",J96,0)</f>
        <v>0</v>
      </c>
      <c r="BH96" s="239">
        <f>IF(N96="sníž. přenesená",J96,0)</f>
        <v>0</v>
      </c>
      <c r="BI96" s="239">
        <f>IF(N96="nulová",J96,0)</f>
        <v>0</v>
      </c>
      <c r="BJ96" s="18" t="s">
        <v>88</v>
      </c>
      <c r="BK96" s="239">
        <f>ROUND(I96*H96,2)</f>
        <v>0</v>
      </c>
      <c r="BL96" s="18" t="s">
        <v>244</v>
      </c>
      <c r="BM96" s="238" t="s">
        <v>1677</v>
      </c>
    </row>
    <row r="97" s="2" customFormat="1" ht="24" customHeight="1">
      <c r="A97" s="39"/>
      <c r="B97" s="40"/>
      <c r="C97" s="227" t="s">
        <v>184</v>
      </c>
      <c r="D97" s="227" t="s">
        <v>152</v>
      </c>
      <c r="E97" s="228" t="s">
        <v>1678</v>
      </c>
      <c r="F97" s="229" t="s">
        <v>1679</v>
      </c>
      <c r="G97" s="230" t="s">
        <v>1664</v>
      </c>
      <c r="H97" s="231">
        <v>1</v>
      </c>
      <c r="I97" s="232"/>
      <c r="J97" s="233">
        <f>ROUND(I97*H97,2)</f>
        <v>0</v>
      </c>
      <c r="K97" s="229" t="s">
        <v>19</v>
      </c>
      <c r="L97" s="45"/>
      <c r="M97" s="234" t="s">
        <v>19</v>
      </c>
      <c r="N97" s="235" t="s">
        <v>47</v>
      </c>
      <c r="O97" s="85"/>
      <c r="P97" s="236">
        <f>O97*H97</f>
        <v>0</v>
      </c>
      <c r="Q97" s="236">
        <v>0</v>
      </c>
      <c r="R97" s="236">
        <f>Q97*H97</f>
        <v>0</v>
      </c>
      <c r="S97" s="236">
        <v>0</v>
      </c>
      <c r="T97" s="23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8" t="s">
        <v>244</v>
      </c>
      <c r="AT97" s="238" t="s">
        <v>152</v>
      </c>
      <c r="AU97" s="238" t="s">
        <v>88</v>
      </c>
      <c r="AY97" s="18" t="s">
        <v>149</v>
      </c>
      <c r="BE97" s="239">
        <f>IF(N97="základní",J97,0)</f>
        <v>0</v>
      </c>
      <c r="BF97" s="239">
        <f>IF(N97="snížená",J97,0)</f>
        <v>0</v>
      </c>
      <c r="BG97" s="239">
        <f>IF(N97="zákl. přenesená",J97,0)</f>
        <v>0</v>
      </c>
      <c r="BH97" s="239">
        <f>IF(N97="sníž. přenesená",J97,0)</f>
        <v>0</v>
      </c>
      <c r="BI97" s="239">
        <f>IF(N97="nulová",J97,0)</f>
        <v>0</v>
      </c>
      <c r="BJ97" s="18" t="s">
        <v>88</v>
      </c>
      <c r="BK97" s="239">
        <f>ROUND(I97*H97,2)</f>
        <v>0</v>
      </c>
      <c r="BL97" s="18" t="s">
        <v>244</v>
      </c>
      <c r="BM97" s="238" t="s">
        <v>1680</v>
      </c>
    </row>
    <row r="98" s="2" customFormat="1" ht="16.5" customHeight="1">
      <c r="A98" s="39"/>
      <c r="B98" s="40"/>
      <c r="C98" s="227" t="s">
        <v>190</v>
      </c>
      <c r="D98" s="227" t="s">
        <v>152</v>
      </c>
      <c r="E98" s="228" t="s">
        <v>1681</v>
      </c>
      <c r="F98" s="229" t="s">
        <v>1682</v>
      </c>
      <c r="G98" s="230" t="s">
        <v>1664</v>
      </c>
      <c r="H98" s="231">
        <v>1</v>
      </c>
      <c r="I98" s="232"/>
      <c r="J98" s="233">
        <f>ROUND(I98*H98,2)</f>
        <v>0</v>
      </c>
      <c r="K98" s="229" t="s">
        <v>19</v>
      </c>
      <c r="L98" s="45"/>
      <c r="M98" s="234" t="s">
        <v>19</v>
      </c>
      <c r="N98" s="235" t="s">
        <v>47</v>
      </c>
      <c r="O98" s="85"/>
      <c r="P98" s="236">
        <f>O98*H98</f>
        <v>0</v>
      </c>
      <c r="Q98" s="236">
        <v>0</v>
      </c>
      <c r="R98" s="236">
        <f>Q98*H98</f>
        <v>0</v>
      </c>
      <c r="S98" s="236">
        <v>0</v>
      </c>
      <c r="T98" s="23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8" t="s">
        <v>244</v>
      </c>
      <c r="AT98" s="238" t="s">
        <v>152</v>
      </c>
      <c r="AU98" s="238" t="s">
        <v>88</v>
      </c>
      <c r="AY98" s="18" t="s">
        <v>149</v>
      </c>
      <c r="BE98" s="239">
        <f>IF(N98="základní",J98,0)</f>
        <v>0</v>
      </c>
      <c r="BF98" s="239">
        <f>IF(N98="snížená",J98,0)</f>
        <v>0</v>
      </c>
      <c r="BG98" s="239">
        <f>IF(N98="zákl. přenesená",J98,0)</f>
        <v>0</v>
      </c>
      <c r="BH98" s="239">
        <f>IF(N98="sníž. přenesená",J98,0)</f>
        <v>0</v>
      </c>
      <c r="BI98" s="239">
        <f>IF(N98="nulová",J98,0)</f>
        <v>0</v>
      </c>
      <c r="BJ98" s="18" t="s">
        <v>88</v>
      </c>
      <c r="BK98" s="239">
        <f>ROUND(I98*H98,2)</f>
        <v>0</v>
      </c>
      <c r="BL98" s="18" t="s">
        <v>244</v>
      </c>
      <c r="BM98" s="238" t="s">
        <v>1683</v>
      </c>
    </row>
    <row r="99" s="2" customFormat="1" ht="16.5" customHeight="1">
      <c r="A99" s="39"/>
      <c r="B99" s="40"/>
      <c r="C99" s="227" t="s">
        <v>195</v>
      </c>
      <c r="D99" s="227" t="s">
        <v>152</v>
      </c>
      <c r="E99" s="228" t="s">
        <v>1684</v>
      </c>
      <c r="F99" s="229" t="s">
        <v>1685</v>
      </c>
      <c r="G99" s="230" t="s">
        <v>1686</v>
      </c>
      <c r="H99" s="231">
        <v>2</v>
      </c>
      <c r="I99" s="232"/>
      <c r="J99" s="233">
        <f>ROUND(I99*H99,2)</f>
        <v>0</v>
      </c>
      <c r="K99" s="229" t="s">
        <v>19</v>
      </c>
      <c r="L99" s="45"/>
      <c r="M99" s="234" t="s">
        <v>19</v>
      </c>
      <c r="N99" s="235" t="s">
        <v>47</v>
      </c>
      <c r="O99" s="85"/>
      <c r="P99" s="236">
        <f>O99*H99</f>
        <v>0</v>
      </c>
      <c r="Q99" s="236">
        <v>0</v>
      </c>
      <c r="R99" s="236">
        <f>Q99*H99</f>
        <v>0</v>
      </c>
      <c r="S99" s="236">
        <v>0</v>
      </c>
      <c r="T99" s="23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8" t="s">
        <v>244</v>
      </c>
      <c r="AT99" s="238" t="s">
        <v>152</v>
      </c>
      <c r="AU99" s="238" t="s">
        <v>88</v>
      </c>
      <c r="AY99" s="18" t="s">
        <v>149</v>
      </c>
      <c r="BE99" s="239">
        <f>IF(N99="základní",J99,0)</f>
        <v>0</v>
      </c>
      <c r="BF99" s="239">
        <f>IF(N99="snížená",J99,0)</f>
        <v>0</v>
      </c>
      <c r="BG99" s="239">
        <f>IF(N99="zákl. přenesená",J99,0)</f>
        <v>0</v>
      </c>
      <c r="BH99" s="239">
        <f>IF(N99="sníž. přenesená",J99,0)</f>
        <v>0</v>
      </c>
      <c r="BI99" s="239">
        <f>IF(N99="nulová",J99,0)</f>
        <v>0</v>
      </c>
      <c r="BJ99" s="18" t="s">
        <v>88</v>
      </c>
      <c r="BK99" s="239">
        <f>ROUND(I99*H99,2)</f>
        <v>0</v>
      </c>
      <c r="BL99" s="18" t="s">
        <v>244</v>
      </c>
      <c r="BM99" s="238" t="s">
        <v>1687</v>
      </c>
    </row>
    <row r="100" s="2" customFormat="1" ht="16.5" customHeight="1">
      <c r="A100" s="39"/>
      <c r="B100" s="40"/>
      <c r="C100" s="227" t="s">
        <v>202</v>
      </c>
      <c r="D100" s="227" t="s">
        <v>152</v>
      </c>
      <c r="E100" s="228" t="s">
        <v>1688</v>
      </c>
      <c r="F100" s="229" t="s">
        <v>1689</v>
      </c>
      <c r="G100" s="230" t="s">
        <v>1686</v>
      </c>
      <c r="H100" s="231">
        <v>1</v>
      </c>
      <c r="I100" s="232"/>
      <c r="J100" s="233">
        <f>ROUND(I100*H100,2)</f>
        <v>0</v>
      </c>
      <c r="K100" s="229" t="s">
        <v>19</v>
      </c>
      <c r="L100" s="45"/>
      <c r="M100" s="234" t="s">
        <v>19</v>
      </c>
      <c r="N100" s="235" t="s">
        <v>47</v>
      </c>
      <c r="O100" s="85"/>
      <c r="P100" s="236">
        <f>O100*H100</f>
        <v>0</v>
      </c>
      <c r="Q100" s="236">
        <v>0</v>
      </c>
      <c r="R100" s="236">
        <f>Q100*H100</f>
        <v>0</v>
      </c>
      <c r="S100" s="236">
        <v>0</v>
      </c>
      <c r="T100" s="23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8" t="s">
        <v>244</v>
      </c>
      <c r="AT100" s="238" t="s">
        <v>152</v>
      </c>
      <c r="AU100" s="238" t="s">
        <v>88</v>
      </c>
      <c r="AY100" s="18" t="s">
        <v>149</v>
      </c>
      <c r="BE100" s="239">
        <f>IF(N100="základní",J100,0)</f>
        <v>0</v>
      </c>
      <c r="BF100" s="239">
        <f>IF(N100="snížená",J100,0)</f>
        <v>0</v>
      </c>
      <c r="BG100" s="239">
        <f>IF(N100="zákl. přenesená",J100,0)</f>
        <v>0</v>
      </c>
      <c r="BH100" s="239">
        <f>IF(N100="sníž. přenesená",J100,0)</f>
        <v>0</v>
      </c>
      <c r="BI100" s="239">
        <f>IF(N100="nulová",J100,0)</f>
        <v>0</v>
      </c>
      <c r="BJ100" s="18" t="s">
        <v>88</v>
      </c>
      <c r="BK100" s="239">
        <f>ROUND(I100*H100,2)</f>
        <v>0</v>
      </c>
      <c r="BL100" s="18" t="s">
        <v>244</v>
      </c>
      <c r="BM100" s="238" t="s">
        <v>1690</v>
      </c>
    </row>
    <row r="101" s="2" customFormat="1" ht="24" customHeight="1">
      <c r="A101" s="39"/>
      <c r="B101" s="40"/>
      <c r="C101" s="227" t="s">
        <v>207</v>
      </c>
      <c r="D101" s="227" t="s">
        <v>152</v>
      </c>
      <c r="E101" s="228" t="s">
        <v>1691</v>
      </c>
      <c r="F101" s="229" t="s">
        <v>1692</v>
      </c>
      <c r="G101" s="230" t="s">
        <v>1686</v>
      </c>
      <c r="H101" s="231">
        <v>10</v>
      </c>
      <c r="I101" s="232"/>
      <c r="J101" s="233">
        <f>ROUND(I101*H101,2)</f>
        <v>0</v>
      </c>
      <c r="K101" s="229" t="s">
        <v>19</v>
      </c>
      <c r="L101" s="45"/>
      <c r="M101" s="234" t="s">
        <v>19</v>
      </c>
      <c r="N101" s="235" t="s">
        <v>47</v>
      </c>
      <c r="O101" s="85"/>
      <c r="P101" s="236">
        <f>O101*H101</f>
        <v>0</v>
      </c>
      <c r="Q101" s="236">
        <v>0</v>
      </c>
      <c r="R101" s="236">
        <f>Q101*H101</f>
        <v>0</v>
      </c>
      <c r="S101" s="236">
        <v>0</v>
      </c>
      <c r="T101" s="23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8" t="s">
        <v>244</v>
      </c>
      <c r="AT101" s="238" t="s">
        <v>152</v>
      </c>
      <c r="AU101" s="238" t="s">
        <v>88</v>
      </c>
      <c r="AY101" s="18" t="s">
        <v>149</v>
      </c>
      <c r="BE101" s="239">
        <f>IF(N101="základní",J101,0)</f>
        <v>0</v>
      </c>
      <c r="BF101" s="239">
        <f>IF(N101="snížená",J101,0)</f>
        <v>0</v>
      </c>
      <c r="BG101" s="239">
        <f>IF(N101="zákl. přenesená",J101,0)</f>
        <v>0</v>
      </c>
      <c r="BH101" s="239">
        <f>IF(N101="sníž. přenesená",J101,0)</f>
        <v>0</v>
      </c>
      <c r="BI101" s="239">
        <f>IF(N101="nulová",J101,0)</f>
        <v>0</v>
      </c>
      <c r="BJ101" s="18" t="s">
        <v>88</v>
      </c>
      <c r="BK101" s="239">
        <f>ROUND(I101*H101,2)</f>
        <v>0</v>
      </c>
      <c r="BL101" s="18" t="s">
        <v>244</v>
      </c>
      <c r="BM101" s="238" t="s">
        <v>1693</v>
      </c>
    </row>
    <row r="102" s="2" customFormat="1" ht="16.5" customHeight="1">
      <c r="A102" s="39"/>
      <c r="B102" s="40"/>
      <c r="C102" s="227" t="s">
        <v>222</v>
      </c>
      <c r="D102" s="227" t="s">
        <v>152</v>
      </c>
      <c r="E102" s="228" t="s">
        <v>1694</v>
      </c>
      <c r="F102" s="229" t="s">
        <v>1695</v>
      </c>
      <c r="G102" s="230" t="s">
        <v>166</v>
      </c>
      <c r="H102" s="231">
        <v>5</v>
      </c>
      <c r="I102" s="232"/>
      <c r="J102" s="233">
        <f>ROUND(I102*H102,2)</f>
        <v>0</v>
      </c>
      <c r="K102" s="229" t="s">
        <v>19</v>
      </c>
      <c r="L102" s="45"/>
      <c r="M102" s="234" t="s">
        <v>19</v>
      </c>
      <c r="N102" s="235" t="s">
        <v>47</v>
      </c>
      <c r="O102" s="85"/>
      <c r="P102" s="236">
        <f>O102*H102</f>
        <v>0</v>
      </c>
      <c r="Q102" s="236">
        <v>0</v>
      </c>
      <c r="R102" s="236">
        <f>Q102*H102</f>
        <v>0</v>
      </c>
      <c r="S102" s="236">
        <v>0</v>
      </c>
      <c r="T102" s="23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8" t="s">
        <v>244</v>
      </c>
      <c r="AT102" s="238" t="s">
        <v>152</v>
      </c>
      <c r="AU102" s="238" t="s">
        <v>88</v>
      </c>
      <c r="AY102" s="18" t="s">
        <v>149</v>
      </c>
      <c r="BE102" s="239">
        <f>IF(N102="základní",J102,0)</f>
        <v>0</v>
      </c>
      <c r="BF102" s="239">
        <f>IF(N102="snížená",J102,0)</f>
        <v>0</v>
      </c>
      <c r="BG102" s="239">
        <f>IF(N102="zákl. přenesená",J102,0)</f>
        <v>0</v>
      </c>
      <c r="BH102" s="239">
        <f>IF(N102="sníž. přenesená",J102,0)</f>
        <v>0</v>
      </c>
      <c r="BI102" s="239">
        <f>IF(N102="nulová",J102,0)</f>
        <v>0</v>
      </c>
      <c r="BJ102" s="18" t="s">
        <v>88</v>
      </c>
      <c r="BK102" s="239">
        <f>ROUND(I102*H102,2)</f>
        <v>0</v>
      </c>
      <c r="BL102" s="18" t="s">
        <v>244</v>
      </c>
      <c r="BM102" s="238" t="s">
        <v>1696</v>
      </c>
    </row>
    <row r="103" s="2" customFormat="1" ht="24" customHeight="1">
      <c r="A103" s="39"/>
      <c r="B103" s="40"/>
      <c r="C103" s="227" t="s">
        <v>226</v>
      </c>
      <c r="D103" s="227" t="s">
        <v>152</v>
      </c>
      <c r="E103" s="228" t="s">
        <v>1697</v>
      </c>
      <c r="F103" s="229" t="s">
        <v>1698</v>
      </c>
      <c r="G103" s="230" t="s">
        <v>166</v>
      </c>
      <c r="H103" s="231">
        <v>2</v>
      </c>
      <c r="I103" s="232"/>
      <c r="J103" s="233">
        <f>ROUND(I103*H103,2)</f>
        <v>0</v>
      </c>
      <c r="K103" s="229" t="s">
        <v>19</v>
      </c>
      <c r="L103" s="45"/>
      <c r="M103" s="234" t="s">
        <v>19</v>
      </c>
      <c r="N103" s="235" t="s">
        <v>47</v>
      </c>
      <c r="O103" s="85"/>
      <c r="P103" s="236">
        <f>O103*H103</f>
        <v>0</v>
      </c>
      <c r="Q103" s="236">
        <v>0</v>
      </c>
      <c r="R103" s="236">
        <f>Q103*H103</f>
        <v>0</v>
      </c>
      <c r="S103" s="236">
        <v>0</v>
      </c>
      <c r="T103" s="23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8" t="s">
        <v>244</v>
      </c>
      <c r="AT103" s="238" t="s">
        <v>152</v>
      </c>
      <c r="AU103" s="238" t="s">
        <v>88</v>
      </c>
      <c r="AY103" s="18" t="s">
        <v>149</v>
      </c>
      <c r="BE103" s="239">
        <f>IF(N103="základní",J103,0)</f>
        <v>0</v>
      </c>
      <c r="BF103" s="239">
        <f>IF(N103="snížená",J103,0)</f>
        <v>0</v>
      </c>
      <c r="BG103" s="239">
        <f>IF(N103="zákl. přenesená",J103,0)</f>
        <v>0</v>
      </c>
      <c r="BH103" s="239">
        <f>IF(N103="sníž. přenesená",J103,0)</f>
        <v>0</v>
      </c>
      <c r="BI103" s="239">
        <f>IF(N103="nulová",J103,0)</f>
        <v>0</v>
      </c>
      <c r="BJ103" s="18" t="s">
        <v>88</v>
      </c>
      <c r="BK103" s="239">
        <f>ROUND(I103*H103,2)</f>
        <v>0</v>
      </c>
      <c r="BL103" s="18" t="s">
        <v>244</v>
      </c>
      <c r="BM103" s="238" t="s">
        <v>1699</v>
      </c>
    </row>
    <row r="104" s="12" customFormat="1" ht="22.8" customHeight="1">
      <c r="A104" s="12"/>
      <c r="B104" s="211"/>
      <c r="C104" s="212"/>
      <c r="D104" s="213" t="s">
        <v>74</v>
      </c>
      <c r="E104" s="225" t="s">
        <v>1205</v>
      </c>
      <c r="F104" s="225" t="s">
        <v>1700</v>
      </c>
      <c r="G104" s="212"/>
      <c r="H104" s="212"/>
      <c r="I104" s="215"/>
      <c r="J104" s="226">
        <f>BK104</f>
        <v>0</v>
      </c>
      <c r="K104" s="212"/>
      <c r="L104" s="217"/>
      <c r="M104" s="218"/>
      <c r="N104" s="219"/>
      <c r="O104" s="219"/>
      <c r="P104" s="220">
        <f>SUM(P105:P107)</f>
        <v>0</v>
      </c>
      <c r="Q104" s="219"/>
      <c r="R104" s="220">
        <f>SUM(R105:R107)</f>
        <v>0</v>
      </c>
      <c r="S104" s="219"/>
      <c r="T104" s="221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2" t="s">
        <v>82</v>
      </c>
      <c r="AT104" s="223" t="s">
        <v>74</v>
      </c>
      <c r="AU104" s="223" t="s">
        <v>82</v>
      </c>
      <c r="AY104" s="222" t="s">
        <v>149</v>
      </c>
      <c r="BK104" s="224">
        <f>SUM(BK105:BK107)</f>
        <v>0</v>
      </c>
    </row>
    <row r="105" s="2" customFormat="1" ht="16.5" customHeight="1">
      <c r="A105" s="39"/>
      <c r="B105" s="40"/>
      <c r="C105" s="227" t="s">
        <v>230</v>
      </c>
      <c r="D105" s="227" t="s">
        <v>152</v>
      </c>
      <c r="E105" s="228" t="s">
        <v>1701</v>
      </c>
      <c r="F105" s="229" t="s">
        <v>1702</v>
      </c>
      <c r="G105" s="230" t="s">
        <v>1703</v>
      </c>
      <c r="H105" s="231">
        <v>1</v>
      </c>
      <c r="I105" s="232"/>
      <c r="J105" s="233">
        <f>ROUND(I105*H105,2)</f>
        <v>0</v>
      </c>
      <c r="K105" s="229" t="s">
        <v>19</v>
      </c>
      <c r="L105" s="45"/>
      <c r="M105" s="234" t="s">
        <v>19</v>
      </c>
      <c r="N105" s="235" t="s">
        <v>47</v>
      </c>
      <c r="O105" s="85"/>
      <c r="P105" s="236">
        <f>O105*H105</f>
        <v>0</v>
      </c>
      <c r="Q105" s="236">
        <v>0</v>
      </c>
      <c r="R105" s="236">
        <f>Q105*H105</f>
        <v>0</v>
      </c>
      <c r="S105" s="236">
        <v>0</v>
      </c>
      <c r="T105" s="23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8" t="s">
        <v>244</v>
      </c>
      <c r="AT105" s="238" t="s">
        <v>152</v>
      </c>
      <c r="AU105" s="238" t="s">
        <v>88</v>
      </c>
      <c r="AY105" s="18" t="s">
        <v>149</v>
      </c>
      <c r="BE105" s="239">
        <f>IF(N105="základní",J105,0)</f>
        <v>0</v>
      </c>
      <c r="BF105" s="239">
        <f>IF(N105="snížená",J105,0)</f>
        <v>0</v>
      </c>
      <c r="BG105" s="239">
        <f>IF(N105="zákl. přenesená",J105,0)</f>
        <v>0</v>
      </c>
      <c r="BH105" s="239">
        <f>IF(N105="sníž. přenesená",J105,0)</f>
        <v>0</v>
      </c>
      <c r="BI105" s="239">
        <f>IF(N105="nulová",J105,0)</f>
        <v>0</v>
      </c>
      <c r="BJ105" s="18" t="s">
        <v>88</v>
      </c>
      <c r="BK105" s="239">
        <f>ROUND(I105*H105,2)</f>
        <v>0</v>
      </c>
      <c r="BL105" s="18" t="s">
        <v>244</v>
      </c>
      <c r="BM105" s="238" t="s">
        <v>1704</v>
      </c>
    </row>
    <row r="106" s="2" customFormat="1" ht="16.5" customHeight="1">
      <c r="A106" s="39"/>
      <c r="B106" s="40"/>
      <c r="C106" s="227" t="s">
        <v>235</v>
      </c>
      <c r="D106" s="227" t="s">
        <v>152</v>
      </c>
      <c r="E106" s="228" t="s">
        <v>1705</v>
      </c>
      <c r="F106" s="229" t="s">
        <v>1706</v>
      </c>
      <c r="G106" s="230" t="s">
        <v>1703</v>
      </c>
      <c r="H106" s="231">
        <v>1</v>
      </c>
      <c r="I106" s="232"/>
      <c r="J106" s="233">
        <f>ROUND(I106*H106,2)</f>
        <v>0</v>
      </c>
      <c r="K106" s="229" t="s">
        <v>19</v>
      </c>
      <c r="L106" s="45"/>
      <c r="M106" s="234" t="s">
        <v>19</v>
      </c>
      <c r="N106" s="235" t="s">
        <v>47</v>
      </c>
      <c r="O106" s="85"/>
      <c r="P106" s="236">
        <f>O106*H106</f>
        <v>0</v>
      </c>
      <c r="Q106" s="236">
        <v>0</v>
      </c>
      <c r="R106" s="236">
        <f>Q106*H106</f>
        <v>0</v>
      </c>
      <c r="S106" s="236">
        <v>0</v>
      </c>
      <c r="T106" s="23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8" t="s">
        <v>244</v>
      </c>
      <c r="AT106" s="238" t="s">
        <v>152</v>
      </c>
      <c r="AU106" s="238" t="s">
        <v>88</v>
      </c>
      <c r="AY106" s="18" t="s">
        <v>149</v>
      </c>
      <c r="BE106" s="239">
        <f>IF(N106="základní",J106,0)</f>
        <v>0</v>
      </c>
      <c r="BF106" s="239">
        <f>IF(N106="snížená",J106,0)</f>
        <v>0</v>
      </c>
      <c r="BG106" s="239">
        <f>IF(N106="zákl. přenesená",J106,0)</f>
        <v>0</v>
      </c>
      <c r="BH106" s="239">
        <f>IF(N106="sníž. přenesená",J106,0)</f>
        <v>0</v>
      </c>
      <c r="BI106" s="239">
        <f>IF(N106="nulová",J106,0)</f>
        <v>0</v>
      </c>
      <c r="BJ106" s="18" t="s">
        <v>88</v>
      </c>
      <c r="BK106" s="239">
        <f>ROUND(I106*H106,2)</f>
        <v>0</v>
      </c>
      <c r="BL106" s="18" t="s">
        <v>244</v>
      </c>
      <c r="BM106" s="238" t="s">
        <v>1707</v>
      </c>
    </row>
    <row r="107" s="2" customFormat="1" ht="16.5" customHeight="1">
      <c r="A107" s="39"/>
      <c r="B107" s="40"/>
      <c r="C107" s="227" t="s">
        <v>8</v>
      </c>
      <c r="D107" s="227" t="s">
        <v>152</v>
      </c>
      <c r="E107" s="228" t="s">
        <v>1708</v>
      </c>
      <c r="F107" s="229" t="s">
        <v>1709</v>
      </c>
      <c r="G107" s="230" t="s">
        <v>1703</v>
      </c>
      <c r="H107" s="231">
        <v>1</v>
      </c>
      <c r="I107" s="232"/>
      <c r="J107" s="233">
        <f>ROUND(I107*H107,2)</f>
        <v>0</v>
      </c>
      <c r="K107" s="229" t="s">
        <v>19</v>
      </c>
      <c r="L107" s="45"/>
      <c r="M107" s="234" t="s">
        <v>19</v>
      </c>
      <c r="N107" s="235" t="s">
        <v>47</v>
      </c>
      <c r="O107" s="85"/>
      <c r="P107" s="236">
        <f>O107*H107</f>
        <v>0</v>
      </c>
      <c r="Q107" s="236">
        <v>0</v>
      </c>
      <c r="R107" s="236">
        <f>Q107*H107</f>
        <v>0</v>
      </c>
      <c r="S107" s="236">
        <v>0</v>
      </c>
      <c r="T107" s="23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8" t="s">
        <v>244</v>
      </c>
      <c r="AT107" s="238" t="s">
        <v>152</v>
      </c>
      <c r="AU107" s="238" t="s">
        <v>88</v>
      </c>
      <c r="AY107" s="18" t="s">
        <v>149</v>
      </c>
      <c r="BE107" s="239">
        <f>IF(N107="základní",J107,0)</f>
        <v>0</v>
      </c>
      <c r="BF107" s="239">
        <f>IF(N107="snížená",J107,0)</f>
        <v>0</v>
      </c>
      <c r="BG107" s="239">
        <f>IF(N107="zákl. přenesená",J107,0)</f>
        <v>0</v>
      </c>
      <c r="BH107" s="239">
        <f>IF(N107="sníž. přenesená",J107,0)</f>
        <v>0</v>
      </c>
      <c r="BI107" s="239">
        <f>IF(N107="nulová",J107,0)</f>
        <v>0</v>
      </c>
      <c r="BJ107" s="18" t="s">
        <v>88</v>
      </c>
      <c r="BK107" s="239">
        <f>ROUND(I107*H107,2)</f>
        <v>0</v>
      </c>
      <c r="BL107" s="18" t="s">
        <v>244</v>
      </c>
      <c r="BM107" s="238" t="s">
        <v>1710</v>
      </c>
    </row>
    <row r="108" s="12" customFormat="1" ht="22.8" customHeight="1">
      <c r="A108" s="12"/>
      <c r="B108" s="211"/>
      <c r="C108" s="212"/>
      <c r="D108" s="213" t="s">
        <v>74</v>
      </c>
      <c r="E108" s="225" t="s">
        <v>1711</v>
      </c>
      <c r="F108" s="225" t="s">
        <v>1712</v>
      </c>
      <c r="G108" s="212"/>
      <c r="H108" s="212"/>
      <c r="I108" s="215"/>
      <c r="J108" s="226">
        <f>BK108</f>
        <v>0</v>
      </c>
      <c r="K108" s="212"/>
      <c r="L108" s="217"/>
      <c r="M108" s="218"/>
      <c r="N108" s="219"/>
      <c r="O108" s="219"/>
      <c r="P108" s="220">
        <f>SUM(P109:P110)</f>
        <v>0</v>
      </c>
      <c r="Q108" s="219"/>
      <c r="R108" s="220">
        <f>SUM(R109:R110)</f>
        <v>0</v>
      </c>
      <c r="S108" s="219"/>
      <c r="T108" s="221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2" t="s">
        <v>157</v>
      </c>
      <c r="AT108" s="223" t="s">
        <v>74</v>
      </c>
      <c r="AU108" s="223" t="s">
        <v>82</v>
      </c>
      <c r="AY108" s="222" t="s">
        <v>149</v>
      </c>
      <c r="BK108" s="224">
        <f>SUM(BK109:BK110)</f>
        <v>0</v>
      </c>
    </row>
    <row r="109" s="2" customFormat="1" ht="16.5" customHeight="1">
      <c r="A109" s="39"/>
      <c r="B109" s="40"/>
      <c r="C109" s="227" t="s">
        <v>244</v>
      </c>
      <c r="D109" s="227" t="s">
        <v>152</v>
      </c>
      <c r="E109" s="228" t="s">
        <v>1713</v>
      </c>
      <c r="F109" s="229" t="s">
        <v>1714</v>
      </c>
      <c r="G109" s="230" t="s">
        <v>1715</v>
      </c>
      <c r="H109" s="231">
        <v>1</v>
      </c>
      <c r="I109" s="232"/>
      <c r="J109" s="233">
        <f>ROUND(I109*H109,2)</f>
        <v>0</v>
      </c>
      <c r="K109" s="229" t="s">
        <v>19</v>
      </c>
      <c r="L109" s="45"/>
      <c r="M109" s="234" t="s">
        <v>19</v>
      </c>
      <c r="N109" s="235" t="s">
        <v>47</v>
      </c>
      <c r="O109" s="85"/>
      <c r="P109" s="236">
        <f>O109*H109</f>
        <v>0</v>
      </c>
      <c r="Q109" s="236">
        <v>0</v>
      </c>
      <c r="R109" s="236">
        <f>Q109*H109</f>
        <v>0</v>
      </c>
      <c r="S109" s="236">
        <v>0</v>
      </c>
      <c r="T109" s="23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8" t="s">
        <v>244</v>
      </c>
      <c r="AT109" s="238" t="s">
        <v>152</v>
      </c>
      <c r="AU109" s="238" t="s">
        <v>88</v>
      </c>
      <c r="AY109" s="18" t="s">
        <v>149</v>
      </c>
      <c r="BE109" s="239">
        <f>IF(N109="základní",J109,0)</f>
        <v>0</v>
      </c>
      <c r="BF109" s="239">
        <f>IF(N109="snížená",J109,0)</f>
        <v>0</v>
      </c>
      <c r="BG109" s="239">
        <f>IF(N109="zákl. přenesená",J109,0)</f>
        <v>0</v>
      </c>
      <c r="BH109" s="239">
        <f>IF(N109="sníž. přenesená",J109,0)</f>
        <v>0</v>
      </c>
      <c r="BI109" s="239">
        <f>IF(N109="nulová",J109,0)</f>
        <v>0</v>
      </c>
      <c r="BJ109" s="18" t="s">
        <v>88</v>
      </c>
      <c r="BK109" s="239">
        <f>ROUND(I109*H109,2)</f>
        <v>0</v>
      </c>
      <c r="BL109" s="18" t="s">
        <v>244</v>
      </c>
      <c r="BM109" s="238" t="s">
        <v>1716</v>
      </c>
    </row>
    <row r="110" s="2" customFormat="1" ht="16.5" customHeight="1">
      <c r="A110" s="39"/>
      <c r="B110" s="40"/>
      <c r="C110" s="227" t="s">
        <v>251</v>
      </c>
      <c r="D110" s="227" t="s">
        <v>152</v>
      </c>
      <c r="E110" s="228" t="s">
        <v>1717</v>
      </c>
      <c r="F110" s="229" t="s">
        <v>1718</v>
      </c>
      <c r="G110" s="230" t="s">
        <v>1715</v>
      </c>
      <c r="H110" s="231">
        <v>1</v>
      </c>
      <c r="I110" s="232"/>
      <c r="J110" s="233">
        <f>ROUND(I110*H110,2)</f>
        <v>0</v>
      </c>
      <c r="K110" s="229" t="s">
        <v>19</v>
      </c>
      <c r="L110" s="45"/>
      <c r="M110" s="283" t="s">
        <v>19</v>
      </c>
      <c r="N110" s="284" t="s">
        <v>47</v>
      </c>
      <c r="O110" s="285"/>
      <c r="P110" s="286">
        <f>O110*H110</f>
        <v>0</v>
      </c>
      <c r="Q110" s="286">
        <v>0</v>
      </c>
      <c r="R110" s="286">
        <f>Q110*H110</f>
        <v>0</v>
      </c>
      <c r="S110" s="286">
        <v>0</v>
      </c>
      <c r="T110" s="28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8" t="s">
        <v>244</v>
      </c>
      <c r="AT110" s="238" t="s">
        <v>152</v>
      </c>
      <c r="AU110" s="238" t="s">
        <v>88</v>
      </c>
      <c r="AY110" s="18" t="s">
        <v>149</v>
      </c>
      <c r="BE110" s="239">
        <f>IF(N110="základní",J110,0)</f>
        <v>0</v>
      </c>
      <c r="BF110" s="239">
        <f>IF(N110="snížená",J110,0)</f>
        <v>0</v>
      </c>
      <c r="BG110" s="239">
        <f>IF(N110="zákl. přenesená",J110,0)</f>
        <v>0</v>
      </c>
      <c r="BH110" s="239">
        <f>IF(N110="sníž. přenesená",J110,0)</f>
        <v>0</v>
      </c>
      <c r="BI110" s="239">
        <f>IF(N110="nulová",J110,0)</f>
        <v>0</v>
      </c>
      <c r="BJ110" s="18" t="s">
        <v>88</v>
      </c>
      <c r="BK110" s="239">
        <f>ROUND(I110*H110,2)</f>
        <v>0</v>
      </c>
      <c r="BL110" s="18" t="s">
        <v>244</v>
      </c>
      <c r="BM110" s="238" t="s">
        <v>1719</v>
      </c>
    </row>
    <row r="111" s="2" customFormat="1" ht="6.96" customHeight="1">
      <c r="A111" s="39"/>
      <c r="B111" s="60"/>
      <c r="C111" s="61"/>
      <c r="D111" s="61"/>
      <c r="E111" s="61"/>
      <c r="F111" s="61"/>
      <c r="G111" s="61"/>
      <c r="H111" s="61"/>
      <c r="I111" s="176"/>
      <c r="J111" s="61"/>
      <c r="K111" s="61"/>
      <c r="L111" s="45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</sheetData>
  <sheetProtection sheet="1" autoFilter="0" formatColumns="0" formatRows="0" objects="1" scenarios="1" spinCount="100000" saltValue="DtBX2oITa1Y/RrhbpwuQukeMvFDAYmRCnbVGA2eDpkisgVvmW5yHUbhlLEXmli0BM5dTjQQe4deYSv6qVe9VpQ==" hashValue="q/emvYZBIrIbMV6UaHEtry7d6nRqfDNMmuXIyD03165PL+/vbAAH5Z6HsF52ksbue/41oibaE8rprHh4ThszAg==" algorithmName="SHA-512" password="CC35"/>
  <autoFilter ref="C88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82</v>
      </c>
    </row>
    <row r="4" s="1" customFormat="1" ht="24.96" customHeight="1">
      <c r="B4" s="21"/>
      <c r="D4" s="143" t="s">
        <v>105</v>
      </c>
      <c r="I4" s="139"/>
      <c r="L4" s="21"/>
      <c r="M4" s="144" t="s">
        <v>10</v>
      </c>
      <c r="AT4" s="18" t="s">
        <v>4</v>
      </c>
    </row>
    <row r="5" s="1" customFormat="1" ht="6.96" customHeight="1">
      <c r="B5" s="21"/>
      <c r="I5" s="139"/>
      <c r="L5" s="21"/>
    </row>
    <row r="6" s="1" customFormat="1" ht="12" customHeight="1">
      <c r="B6" s="21"/>
      <c r="D6" s="145" t="s">
        <v>16</v>
      </c>
      <c r="I6" s="139"/>
      <c r="L6" s="21"/>
    </row>
    <row r="7" s="1" customFormat="1" ht="16.5" customHeight="1">
      <c r="B7" s="21"/>
      <c r="E7" s="146" t="str">
        <f>'Rekapitulace stavby'!K6</f>
        <v>Ivanovice na Hané ON - oprava (bytové)</v>
      </c>
      <c r="F7" s="145"/>
      <c r="G7" s="145"/>
      <c r="H7" s="145"/>
      <c r="I7" s="139"/>
      <c r="L7" s="21"/>
    </row>
    <row r="8" s="1" customFormat="1" ht="12" customHeight="1">
      <c r="B8" s="21"/>
      <c r="D8" s="145" t="s">
        <v>106</v>
      </c>
      <c r="I8" s="139"/>
      <c r="L8" s="21"/>
    </row>
    <row r="9" s="2" customFormat="1" ht="16.5" customHeight="1">
      <c r="A9" s="39"/>
      <c r="B9" s="45"/>
      <c r="C9" s="39"/>
      <c r="D9" s="39"/>
      <c r="E9" s="146" t="s">
        <v>107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108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1720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50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22</v>
      </c>
      <c r="G14" s="39"/>
      <c r="H14" s="39"/>
      <c r="I14" s="150" t="s">
        <v>23</v>
      </c>
      <c r="J14" s="151" t="str">
        <f>'Rekapitulace stavby'!AN8</f>
        <v>4. 7. 2019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50" t="s">
        <v>26</v>
      </c>
      <c r="J16" s="134" t="s">
        <v>27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50" t="s">
        <v>29</v>
      </c>
      <c r="J17" s="134" t="s">
        <v>30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50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50" t="s">
        <v>29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50" t="s">
        <v>26</v>
      </c>
      <c r="J22" s="134" t="s">
        <v>34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110</v>
      </c>
      <c r="F23" s="39"/>
      <c r="G23" s="39"/>
      <c r="H23" s="39"/>
      <c r="I23" s="150" t="s">
        <v>29</v>
      </c>
      <c r="J23" s="134" t="s">
        <v>36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38</v>
      </c>
      <c r="E25" s="39"/>
      <c r="F25" s="39"/>
      <c r="G25" s="39"/>
      <c r="H25" s="39"/>
      <c r="I25" s="150" t="s">
        <v>26</v>
      </c>
      <c r="J25" s="134" t="str">
        <f>IF('Rekapitulace stavby'!AN19="","",'Rekapitulace stavby'!AN19)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50" t="s">
        <v>29</v>
      </c>
      <c r="J26" s="134" t="str">
        <f>IF('Rekapitulace stavby'!AN20="","",'Rekapitulace stavby'!AN20)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39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89.25" customHeight="1">
      <c r="A29" s="152"/>
      <c r="B29" s="153"/>
      <c r="C29" s="152"/>
      <c r="D29" s="152"/>
      <c r="E29" s="154" t="s">
        <v>40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41</v>
      </c>
      <c r="E32" s="39"/>
      <c r="F32" s="39"/>
      <c r="G32" s="39"/>
      <c r="H32" s="39"/>
      <c r="I32" s="147"/>
      <c r="J32" s="160">
        <f>ROUND(J92,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43</v>
      </c>
      <c r="G34" s="39"/>
      <c r="H34" s="39"/>
      <c r="I34" s="162" t="s">
        <v>42</v>
      </c>
      <c r="J34" s="161" t="s">
        <v>44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45</v>
      </c>
      <c r="E35" s="145" t="s">
        <v>46</v>
      </c>
      <c r="F35" s="164">
        <f>ROUND((SUM(BE92:BE129)),  2)</f>
        <v>0</v>
      </c>
      <c r="G35" s="39"/>
      <c r="H35" s="39"/>
      <c r="I35" s="165">
        <v>0.20999999999999999</v>
      </c>
      <c r="J35" s="164">
        <f>ROUND(((SUM(BE92:BE129))*I35),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47</v>
      </c>
      <c r="F36" s="164">
        <f>ROUND((SUM(BF92:BF129)),  2)</f>
        <v>0</v>
      </c>
      <c r="G36" s="39"/>
      <c r="H36" s="39"/>
      <c r="I36" s="165">
        <v>0.14999999999999999</v>
      </c>
      <c r="J36" s="164">
        <f>ROUND(((SUM(BF92:BF129))*I36),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48</v>
      </c>
      <c r="F37" s="164">
        <f>ROUND((SUM(BG92:BG129)),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49</v>
      </c>
      <c r="F38" s="164">
        <f>ROUND((SUM(BH92:BH129)),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50</v>
      </c>
      <c r="F39" s="164">
        <f>ROUND((SUM(BI92:BI129)),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51</v>
      </c>
      <c r="E41" s="168"/>
      <c r="F41" s="168"/>
      <c r="G41" s="169" t="s">
        <v>52</v>
      </c>
      <c r="H41" s="170" t="s">
        <v>53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80" t="str">
        <f>E7</f>
        <v>Ivanovice na Hané ON - oprava (bytové)</v>
      </c>
      <c r="F50" s="33"/>
      <c r="G50" s="33"/>
      <c r="H50" s="33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106</v>
      </c>
      <c r="D51" s="23"/>
      <c r="E51" s="23"/>
      <c r="F51" s="23"/>
      <c r="G51" s="23"/>
      <c r="H51" s="23"/>
      <c r="I51" s="139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80" t="s">
        <v>107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108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700 - Vytápění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150" t="s">
        <v>23</v>
      </c>
      <c r="J56" s="73" t="str">
        <f>IF(J14="","",J14)</f>
        <v>4. 7. 2019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7.9" customHeight="1">
      <c r="A58" s="39"/>
      <c r="B58" s="40"/>
      <c r="C58" s="33" t="s">
        <v>25</v>
      </c>
      <c r="D58" s="41"/>
      <c r="E58" s="41"/>
      <c r="F58" s="28" t="str">
        <f>E17</f>
        <v>SŽDC, s.o., Dlážděná 1003/7, 11000 Praha-N.Město</v>
      </c>
      <c r="G58" s="41"/>
      <c r="H58" s="41"/>
      <c r="I58" s="150" t="s">
        <v>33</v>
      </c>
      <c r="J58" s="37" t="str">
        <f>E23</f>
        <v>DSK PLAN s.r.o., Staňkova 41, Brno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150" t="s">
        <v>38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81" t="s">
        <v>112</v>
      </c>
      <c r="D61" s="182"/>
      <c r="E61" s="182"/>
      <c r="F61" s="182"/>
      <c r="G61" s="182"/>
      <c r="H61" s="182"/>
      <c r="I61" s="183"/>
      <c r="J61" s="184" t="s">
        <v>113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85" t="s">
        <v>73</v>
      </c>
      <c r="D63" s="41"/>
      <c r="E63" s="41"/>
      <c r="F63" s="41"/>
      <c r="G63" s="41"/>
      <c r="H63" s="41"/>
      <c r="I63" s="147"/>
      <c r="J63" s="103">
        <f>J92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86"/>
      <c r="C64" s="187"/>
      <c r="D64" s="188" t="s">
        <v>122</v>
      </c>
      <c r="E64" s="189"/>
      <c r="F64" s="189"/>
      <c r="G64" s="189"/>
      <c r="H64" s="189"/>
      <c r="I64" s="190"/>
      <c r="J64" s="191">
        <f>J93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3"/>
      <c r="C65" s="126"/>
      <c r="D65" s="194" t="s">
        <v>124</v>
      </c>
      <c r="E65" s="195"/>
      <c r="F65" s="195"/>
      <c r="G65" s="195"/>
      <c r="H65" s="195"/>
      <c r="I65" s="196"/>
      <c r="J65" s="197">
        <f>J94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3"/>
      <c r="C66" s="126"/>
      <c r="D66" s="194" t="s">
        <v>1721</v>
      </c>
      <c r="E66" s="195"/>
      <c r="F66" s="195"/>
      <c r="G66" s="195"/>
      <c r="H66" s="195"/>
      <c r="I66" s="196"/>
      <c r="J66" s="197">
        <f>J100</f>
        <v>0</v>
      </c>
      <c r="K66" s="126"/>
      <c r="L66" s="19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3"/>
      <c r="C67" s="126"/>
      <c r="D67" s="194" t="s">
        <v>1722</v>
      </c>
      <c r="E67" s="195"/>
      <c r="F67" s="195"/>
      <c r="G67" s="195"/>
      <c r="H67" s="195"/>
      <c r="I67" s="196"/>
      <c r="J67" s="197">
        <f>J104</f>
        <v>0</v>
      </c>
      <c r="K67" s="126"/>
      <c r="L67" s="19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3"/>
      <c r="C68" s="126"/>
      <c r="D68" s="194" t="s">
        <v>1723</v>
      </c>
      <c r="E68" s="195"/>
      <c r="F68" s="195"/>
      <c r="G68" s="195"/>
      <c r="H68" s="195"/>
      <c r="I68" s="196"/>
      <c r="J68" s="197">
        <f>J112</f>
        <v>0</v>
      </c>
      <c r="K68" s="126"/>
      <c r="L68" s="19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3"/>
      <c r="C69" s="126"/>
      <c r="D69" s="194" t="s">
        <v>1724</v>
      </c>
      <c r="E69" s="195"/>
      <c r="F69" s="195"/>
      <c r="G69" s="195"/>
      <c r="H69" s="195"/>
      <c r="I69" s="196"/>
      <c r="J69" s="197">
        <f>J116</f>
        <v>0</v>
      </c>
      <c r="K69" s="126"/>
      <c r="L69" s="19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3"/>
      <c r="C70" s="126"/>
      <c r="D70" s="194" t="s">
        <v>1725</v>
      </c>
      <c r="E70" s="195"/>
      <c r="F70" s="195"/>
      <c r="G70" s="195"/>
      <c r="H70" s="195"/>
      <c r="I70" s="196"/>
      <c r="J70" s="197">
        <f>J123</f>
        <v>0</v>
      </c>
      <c r="K70" s="126"/>
      <c r="L70" s="19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147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176"/>
      <c r="J72" s="61"/>
      <c r="K72" s="6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179"/>
      <c r="J76" s="63"/>
      <c r="K76" s="63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147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47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147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80" t="str">
        <f>E7</f>
        <v>Ivanovice na Hané ON - oprava (bytové)</v>
      </c>
      <c r="F80" s="33"/>
      <c r="G80" s="33"/>
      <c r="H80" s="33"/>
      <c r="I80" s="147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106</v>
      </c>
      <c r="D81" s="23"/>
      <c r="E81" s="23"/>
      <c r="F81" s="23"/>
      <c r="G81" s="23"/>
      <c r="H81" s="23"/>
      <c r="I81" s="139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80" t="s">
        <v>107</v>
      </c>
      <c r="F82" s="41"/>
      <c r="G82" s="41"/>
      <c r="H82" s="41"/>
      <c r="I82" s="147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108</v>
      </c>
      <c r="D83" s="41"/>
      <c r="E83" s="41"/>
      <c r="F83" s="41"/>
      <c r="G83" s="41"/>
      <c r="H83" s="41"/>
      <c r="I83" s="147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700 - Vytápění</v>
      </c>
      <c r="F84" s="41"/>
      <c r="G84" s="41"/>
      <c r="H84" s="41"/>
      <c r="I84" s="147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147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150" t="s">
        <v>23</v>
      </c>
      <c r="J86" s="73" t="str">
        <f>IF(J14="","",J14)</f>
        <v>4. 7. 2019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47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7.9" customHeight="1">
      <c r="A88" s="39"/>
      <c r="B88" s="40"/>
      <c r="C88" s="33" t="s">
        <v>25</v>
      </c>
      <c r="D88" s="41"/>
      <c r="E88" s="41"/>
      <c r="F88" s="28" t="str">
        <f>E17</f>
        <v>SŽDC, s.o., Dlážděná 1003/7, 11000 Praha-N.Město</v>
      </c>
      <c r="G88" s="41"/>
      <c r="H88" s="41"/>
      <c r="I88" s="150" t="s">
        <v>33</v>
      </c>
      <c r="J88" s="37" t="str">
        <f>E23</f>
        <v>DSK PLAN s.r.o., Staňkova 41, Brno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31</v>
      </c>
      <c r="D89" s="41"/>
      <c r="E89" s="41"/>
      <c r="F89" s="28" t="str">
        <f>IF(E20="","",E20)</f>
        <v>Vyplň údaj</v>
      </c>
      <c r="G89" s="41"/>
      <c r="H89" s="41"/>
      <c r="I89" s="150" t="s">
        <v>38</v>
      </c>
      <c r="J89" s="37" t="str">
        <f>E26</f>
        <v xml:space="preserve"> 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147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99"/>
      <c r="B91" s="200"/>
      <c r="C91" s="201" t="s">
        <v>135</v>
      </c>
      <c r="D91" s="202" t="s">
        <v>60</v>
      </c>
      <c r="E91" s="202" t="s">
        <v>56</v>
      </c>
      <c r="F91" s="202" t="s">
        <v>57</v>
      </c>
      <c r="G91" s="202" t="s">
        <v>136</v>
      </c>
      <c r="H91" s="202" t="s">
        <v>137</v>
      </c>
      <c r="I91" s="203" t="s">
        <v>138</v>
      </c>
      <c r="J91" s="202" t="s">
        <v>113</v>
      </c>
      <c r="K91" s="204" t="s">
        <v>139</v>
      </c>
      <c r="L91" s="205"/>
      <c r="M91" s="93" t="s">
        <v>19</v>
      </c>
      <c r="N91" s="94" t="s">
        <v>45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147"/>
      <c r="J92" s="206">
        <f>BK92</f>
        <v>0</v>
      </c>
      <c r="K92" s="41"/>
      <c r="L92" s="45"/>
      <c r="M92" s="96"/>
      <c r="N92" s="207"/>
      <c r="O92" s="97"/>
      <c r="P92" s="208">
        <f>P93</f>
        <v>0</v>
      </c>
      <c r="Q92" s="97"/>
      <c r="R92" s="208">
        <f>R93</f>
        <v>0</v>
      </c>
      <c r="S92" s="97"/>
      <c r="T92" s="209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114</v>
      </c>
      <c r="BK92" s="210">
        <f>BK93</f>
        <v>0</v>
      </c>
    </row>
    <row r="93" s="12" customFormat="1" ht="25.92" customHeight="1">
      <c r="A93" s="12"/>
      <c r="B93" s="211"/>
      <c r="C93" s="212"/>
      <c r="D93" s="213" t="s">
        <v>74</v>
      </c>
      <c r="E93" s="214" t="s">
        <v>461</v>
      </c>
      <c r="F93" s="214" t="s">
        <v>462</v>
      </c>
      <c r="G93" s="212"/>
      <c r="H93" s="212"/>
      <c r="I93" s="215"/>
      <c r="J93" s="216">
        <f>BK93</f>
        <v>0</v>
      </c>
      <c r="K93" s="212"/>
      <c r="L93" s="217"/>
      <c r="M93" s="218"/>
      <c r="N93" s="219"/>
      <c r="O93" s="219"/>
      <c r="P93" s="220">
        <f>P94+P100+P104+P112+P116+P123</f>
        <v>0</v>
      </c>
      <c r="Q93" s="219"/>
      <c r="R93" s="220">
        <f>R94+R100+R104+R112+R116+R123</f>
        <v>0</v>
      </c>
      <c r="S93" s="219"/>
      <c r="T93" s="221">
        <f>T94+T100+T104+T112+T116+T123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2" t="s">
        <v>88</v>
      </c>
      <c r="AT93" s="223" t="s">
        <v>74</v>
      </c>
      <c r="AU93" s="223" t="s">
        <v>75</v>
      </c>
      <c r="AY93" s="222" t="s">
        <v>149</v>
      </c>
      <c r="BK93" s="224">
        <f>BK94+BK100+BK104+BK112+BK116+BK123</f>
        <v>0</v>
      </c>
    </row>
    <row r="94" s="12" customFormat="1" ht="22.8" customHeight="1">
      <c r="A94" s="12"/>
      <c r="B94" s="211"/>
      <c r="C94" s="212"/>
      <c r="D94" s="213" t="s">
        <v>74</v>
      </c>
      <c r="E94" s="225" t="s">
        <v>512</v>
      </c>
      <c r="F94" s="225" t="s">
        <v>513</v>
      </c>
      <c r="G94" s="212"/>
      <c r="H94" s="212"/>
      <c r="I94" s="215"/>
      <c r="J94" s="226">
        <f>BK94</f>
        <v>0</v>
      </c>
      <c r="K94" s="212"/>
      <c r="L94" s="217"/>
      <c r="M94" s="218"/>
      <c r="N94" s="219"/>
      <c r="O94" s="219"/>
      <c r="P94" s="220">
        <f>SUM(P95:P99)</f>
        <v>0</v>
      </c>
      <c r="Q94" s="219"/>
      <c r="R94" s="220">
        <f>SUM(R95:R99)</f>
        <v>0</v>
      </c>
      <c r="S94" s="219"/>
      <c r="T94" s="221">
        <f>SUM(T95:T99)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2" t="s">
        <v>88</v>
      </c>
      <c r="AT94" s="223" t="s">
        <v>74</v>
      </c>
      <c r="AU94" s="223" t="s">
        <v>82</v>
      </c>
      <c r="AY94" s="222" t="s">
        <v>149</v>
      </c>
      <c r="BK94" s="224">
        <f>SUM(BK95:BK99)</f>
        <v>0</v>
      </c>
    </row>
    <row r="95" s="2" customFormat="1" ht="24" customHeight="1">
      <c r="A95" s="39"/>
      <c r="B95" s="40"/>
      <c r="C95" s="227" t="s">
        <v>82</v>
      </c>
      <c r="D95" s="227" t="s">
        <v>152</v>
      </c>
      <c r="E95" s="228" t="s">
        <v>1726</v>
      </c>
      <c r="F95" s="229" t="s">
        <v>1727</v>
      </c>
      <c r="G95" s="230" t="s">
        <v>346</v>
      </c>
      <c r="H95" s="231">
        <v>83</v>
      </c>
      <c r="I95" s="232"/>
      <c r="J95" s="233">
        <f>ROUND(I95*H95,2)</f>
        <v>0</v>
      </c>
      <c r="K95" s="229" t="s">
        <v>19</v>
      </c>
      <c r="L95" s="45"/>
      <c r="M95" s="234" t="s">
        <v>19</v>
      </c>
      <c r="N95" s="235" t="s">
        <v>47</v>
      </c>
      <c r="O95" s="85"/>
      <c r="P95" s="236">
        <f>O95*H95</f>
        <v>0</v>
      </c>
      <c r="Q95" s="236">
        <v>0</v>
      </c>
      <c r="R95" s="236">
        <f>Q95*H95</f>
        <v>0</v>
      </c>
      <c r="S95" s="236">
        <v>0</v>
      </c>
      <c r="T95" s="23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8" t="s">
        <v>244</v>
      </c>
      <c r="AT95" s="238" t="s">
        <v>152</v>
      </c>
      <c r="AU95" s="238" t="s">
        <v>88</v>
      </c>
      <c r="AY95" s="18" t="s">
        <v>149</v>
      </c>
      <c r="BE95" s="239">
        <f>IF(N95="základní",J95,0)</f>
        <v>0</v>
      </c>
      <c r="BF95" s="239">
        <f>IF(N95="snížená",J95,0)</f>
        <v>0</v>
      </c>
      <c r="BG95" s="239">
        <f>IF(N95="zákl. přenesená",J95,0)</f>
        <v>0</v>
      </c>
      <c r="BH95" s="239">
        <f>IF(N95="sníž. přenesená",J95,0)</f>
        <v>0</v>
      </c>
      <c r="BI95" s="239">
        <f>IF(N95="nulová",J95,0)</f>
        <v>0</v>
      </c>
      <c r="BJ95" s="18" t="s">
        <v>88</v>
      </c>
      <c r="BK95" s="239">
        <f>ROUND(I95*H95,2)</f>
        <v>0</v>
      </c>
      <c r="BL95" s="18" t="s">
        <v>244</v>
      </c>
      <c r="BM95" s="238" t="s">
        <v>1728</v>
      </c>
    </row>
    <row r="96" s="2" customFormat="1" ht="16.5" customHeight="1">
      <c r="A96" s="39"/>
      <c r="B96" s="40"/>
      <c r="C96" s="227" t="s">
        <v>88</v>
      </c>
      <c r="D96" s="227" t="s">
        <v>152</v>
      </c>
      <c r="E96" s="228" t="s">
        <v>1729</v>
      </c>
      <c r="F96" s="229" t="s">
        <v>1730</v>
      </c>
      <c r="G96" s="230" t="s">
        <v>346</v>
      </c>
      <c r="H96" s="231">
        <v>55</v>
      </c>
      <c r="I96" s="232"/>
      <c r="J96" s="233">
        <f>ROUND(I96*H96,2)</f>
        <v>0</v>
      </c>
      <c r="K96" s="229" t="s">
        <v>19</v>
      </c>
      <c r="L96" s="45"/>
      <c r="M96" s="234" t="s">
        <v>19</v>
      </c>
      <c r="N96" s="235" t="s">
        <v>47</v>
      </c>
      <c r="O96" s="85"/>
      <c r="P96" s="236">
        <f>O96*H96</f>
        <v>0</v>
      </c>
      <c r="Q96" s="236">
        <v>0</v>
      </c>
      <c r="R96" s="236">
        <f>Q96*H96</f>
        <v>0</v>
      </c>
      <c r="S96" s="236">
        <v>0</v>
      </c>
      <c r="T96" s="23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8" t="s">
        <v>244</v>
      </c>
      <c r="AT96" s="238" t="s">
        <v>152</v>
      </c>
      <c r="AU96" s="238" t="s">
        <v>88</v>
      </c>
      <c r="AY96" s="18" t="s">
        <v>149</v>
      </c>
      <c r="BE96" s="239">
        <f>IF(N96="základní",J96,0)</f>
        <v>0</v>
      </c>
      <c r="BF96" s="239">
        <f>IF(N96="snížená",J96,0)</f>
        <v>0</v>
      </c>
      <c r="BG96" s="239">
        <f>IF(N96="zákl. přenesená",J96,0)</f>
        <v>0</v>
      </c>
      <c r="BH96" s="239">
        <f>IF(N96="sníž. přenesená",J96,0)</f>
        <v>0</v>
      </c>
      <c r="BI96" s="239">
        <f>IF(N96="nulová",J96,0)</f>
        <v>0</v>
      </c>
      <c r="BJ96" s="18" t="s">
        <v>88</v>
      </c>
      <c r="BK96" s="239">
        <f>ROUND(I96*H96,2)</f>
        <v>0</v>
      </c>
      <c r="BL96" s="18" t="s">
        <v>244</v>
      </c>
      <c r="BM96" s="238" t="s">
        <v>1731</v>
      </c>
    </row>
    <row r="97" s="2" customFormat="1" ht="16.5" customHeight="1">
      <c r="A97" s="39"/>
      <c r="B97" s="40"/>
      <c r="C97" s="227" t="s">
        <v>150</v>
      </c>
      <c r="D97" s="227" t="s">
        <v>152</v>
      </c>
      <c r="E97" s="228" t="s">
        <v>1732</v>
      </c>
      <c r="F97" s="229" t="s">
        <v>1733</v>
      </c>
      <c r="G97" s="230" t="s">
        <v>346</v>
      </c>
      <c r="H97" s="231">
        <v>2</v>
      </c>
      <c r="I97" s="232"/>
      <c r="J97" s="233">
        <f>ROUND(I97*H97,2)</f>
        <v>0</v>
      </c>
      <c r="K97" s="229" t="s">
        <v>19</v>
      </c>
      <c r="L97" s="45"/>
      <c r="M97" s="234" t="s">
        <v>19</v>
      </c>
      <c r="N97" s="235" t="s">
        <v>47</v>
      </c>
      <c r="O97" s="85"/>
      <c r="P97" s="236">
        <f>O97*H97</f>
        <v>0</v>
      </c>
      <c r="Q97" s="236">
        <v>0</v>
      </c>
      <c r="R97" s="236">
        <f>Q97*H97</f>
        <v>0</v>
      </c>
      <c r="S97" s="236">
        <v>0</v>
      </c>
      <c r="T97" s="23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8" t="s">
        <v>244</v>
      </c>
      <c r="AT97" s="238" t="s">
        <v>152</v>
      </c>
      <c r="AU97" s="238" t="s">
        <v>88</v>
      </c>
      <c r="AY97" s="18" t="s">
        <v>149</v>
      </c>
      <c r="BE97" s="239">
        <f>IF(N97="základní",J97,0)</f>
        <v>0</v>
      </c>
      <c r="BF97" s="239">
        <f>IF(N97="snížená",J97,0)</f>
        <v>0</v>
      </c>
      <c r="BG97" s="239">
        <f>IF(N97="zákl. přenesená",J97,0)</f>
        <v>0</v>
      </c>
      <c r="BH97" s="239">
        <f>IF(N97="sníž. přenesená",J97,0)</f>
        <v>0</v>
      </c>
      <c r="BI97" s="239">
        <f>IF(N97="nulová",J97,0)</f>
        <v>0</v>
      </c>
      <c r="BJ97" s="18" t="s">
        <v>88</v>
      </c>
      <c r="BK97" s="239">
        <f>ROUND(I97*H97,2)</f>
        <v>0</v>
      </c>
      <c r="BL97" s="18" t="s">
        <v>244</v>
      </c>
      <c r="BM97" s="238" t="s">
        <v>1734</v>
      </c>
    </row>
    <row r="98" s="2" customFormat="1" ht="16.5" customHeight="1">
      <c r="A98" s="39"/>
      <c r="B98" s="40"/>
      <c r="C98" s="227" t="s">
        <v>157</v>
      </c>
      <c r="D98" s="227" t="s">
        <v>152</v>
      </c>
      <c r="E98" s="228" t="s">
        <v>1735</v>
      </c>
      <c r="F98" s="229" t="s">
        <v>1736</v>
      </c>
      <c r="G98" s="230" t="s">
        <v>346</v>
      </c>
      <c r="H98" s="231">
        <v>21</v>
      </c>
      <c r="I98" s="232"/>
      <c r="J98" s="233">
        <f>ROUND(I98*H98,2)</f>
        <v>0</v>
      </c>
      <c r="K98" s="229" t="s">
        <v>19</v>
      </c>
      <c r="L98" s="45"/>
      <c r="M98" s="234" t="s">
        <v>19</v>
      </c>
      <c r="N98" s="235" t="s">
        <v>47</v>
      </c>
      <c r="O98" s="85"/>
      <c r="P98" s="236">
        <f>O98*H98</f>
        <v>0</v>
      </c>
      <c r="Q98" s="236">
        <v>0</v>
      </c>
      <c r="R98" s="236">
        <f>Q98*H98</f>
        <v>0</v>
      </c>
      <c r="S98" s="236">
        <v>0</v>
      </c>
      <c r="T98" s="23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8" t="s">
        <v>244</v>
      </c>
      <c r="AT98" s="238" t="s">
        <v>152</v>
      </c>
      <c r="AU98" s="238" t="s">
        <v>88</v>
      </c>
      <c r="AY98" s="18" t="s">
        <v>149</v>
      </c>
      <c r="BE98" s="239">
        <f>IF(N98="základní",J98,0)</f>
        <v>0</v>
      </c>
      <c r="BF98" s="239">
        <f>IF(N98="snížená",J98,0)</f>
        <v>0</v>
      </c>
      <c r="BG98" s="239">
        <f>IF(N98="zákl. přenesená",J98,0)</f>
        <v>0</v>
      </c>
      <c r="BH98" s="239">
        <f>IF(N98="sníž. přenesená",J98,0)</f>
        <v>0</v>
      </c>
      <c r="BI98" s="239">
        <f>IF(N98="nulová",J98,0)</f>
        <v>0</v>
      </c>
      <c r="BJ98" s="18" t="s">
        <v>88</v>
      </c>
      <c r="BK98" s="239">
        <f>ROUND(I98*H98,2)</f>
        <v>0</v>
      </c>
      <c r="BL98" s="18" t="s">
        <v>244</v>
      </c>
      <c r="BM98" s="238" t="s">
        <v>1737</v>
      </c>
    </row>
    <row r="99" s="2" customFormat="1" ht="16.5" customHeight="1">
      <c r="A99" s="39"/>
      <c r="B99" s="40"/>
      <c r="C99" s="227" t="s">
        <v>178</v>
      </c>
      <c r="D99" s="227" t="s">
        <v>152</v>
      </c>
      <c r="E99" s="228" t="s">
        <v>1738</v>
      </c>
      <c r="F99" s="229" t="s">
        <v>1739</v>
      </c>
      <c r="G99" s="230" t="s">
        <v>346</v>
      </c>
      <c r="H99" s="231">
        <v>5</v>
      </c>
      <c r="I99" s="232"/>
      <c r="J99" s="233">
        <f>ROUND(I99*H99,2)</f>
        <v>0</v>
      </c>
      <c r="K99" s="229" t="s">
        <v>19</v>
      </c>
      <c r="L99" s="45"/>
      <c r="M99" s="234" t="s">
        <v>19</v>
      </c>
      <c r="N99" s="235" t="s">
        <v>47</v>
      </c>
      <c r="O99" s="85"/>
      <c r="P99" s="236">
        <f>O99*H99</f>
        <v>0</v>
      </c>
      <c r="Q99" s="236">
        <v>0</v>
      </c>
      <c r="R99" s="236">
        <f>Q99*H99</f>
        <v>0</v>
      </c>
      <c r="S99" s="236">
        <v>0</v>
      </c>
      <c r="T99" s="23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8" t="s">
        <v>244</v>
      </c>
      <c r="AT99" s="238" t="s">
        <v>152</v>
      </c>
      <c r="AU99" s="238" t="s">
        <v>88</v>
      </c>
      <c r="AY99" s="18" t="s">
        <v>149</v>
      </c>
      <c r="BE99" s="239">
        <f>IF(N99="základní",J99,0)</f>
        <v>0</v>
      </c>
      <c r="BF99" s="239">
        <f>IF(N99="snížená",J99,0)</f>
        <v>0</v>
      </c>
      <c r="BG99" s="239">
        <f>IF(N99="zákl. přenesená",J99,0)</f>
        <v>0</v>
      </c>
      <c r="BH99" s="239">
        <f>IF(N99="sníž. přenesená",J99,0)</f>
        <v>0</v>
      </c>
      <c r="BI99" s="239">
        <f>IF(N99="nulová",J99,0)</f>
        <v>0</v>
      </c>
      <c r="BJ99" s="18" t="s">
        <v>88</v>
      </c>
      <c r="BK99" s="239">
        <f>ROUND(I99*H99,2)</f>
        <v>0</v>
      </c>
      <c r="BL99" s="18" t="s">
        <v>244</v>
      </c>
      <c r="BM99" s="238" t="s">
        <v>1740</v>
      </c>
    </row>
    <row r="100" s="12" customFormat="1" ht="22.8" customHeight="1">
      <c r="A100" s="12"/>
      <c r="B100" s="211"/>
      <c r="C100" s="212"/>
      <c r="D100" s="213" t="s">
        <v>74</v>
      </c>
      <c r="E100" s="225" t="s">
        <v>1741</v>
      </c>
      <c r="F100" s="225" t="s">
        <v>1742</v>
      </c>
      <c r="G100" s="212"/>
      <c r="H100" s="212"/>
      <c r="I100" s="215"/>
      <c r="J100" s="226">
        <f>BK100</f>
        <v>0</v>
      </c>
      <c r="K100" s="212"/>
      <c r="L100" s="217"/>
      <c r="M100" s="218"/>
      <c r="N100" s="219"/>
      <c r="O100" s="219"/>
      <c r="P100" s="220">
        <f>SUM(P101:P103)</f>
        <v>0</v>
      </c>
      <c r="Q100" s="219"/>
      <c r="R100" s="220">
        <f>SUM(R101:R103)</f>
        <v>0</v>
      </c>
      <c r="S100" s="219"/>
      <c r="T100" s="221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2" t="s">
        <v>88</v>
      </c>
      <c r="AT100" s="223" t="s">
        <v>74</v>
      </c>
      <c r="AU100" s="223" t="s">
        <v>82</v>
      </c>
      <c r="AY100" s="222" t="s">
        <v>149</v>
      </c>
      <c r="BK100" s="224">
        <f>SUM(BK101:BK103)</f>
        <v>0</v>
      </c>
    </row>
    <row r="101" s="2" customFormat="1" ht="16.5" customHeight="1">
      <c r="A101" s="39"/>
      <c r="B101" s="40"/>
      <c r="C101" s="227" t="s">
        <v>184</v>
      </c>
      <c r="D101" s="227" t="s">
        <v>152</v>
      </c>
      <c r="E101" s="228" t="s">
        <v>1743</v>
      </c>
      <c r="F101" s="229" t="s">
        <v>1744</v>
      </c>
      <c r="G101" s="230" t="s">
        <v>1745</v>
      </c>
      <c r="H101" s="231">
        <v>1</v>
      </c>
      <c r="I101" s="232"/>
      <c r="J101" s="233">
        <f>ROUND(I101*H101,2)</f>
        <v>0</v>
      </c>
      <c r="K101" s="229" t="s">
        <v>19</v>
      </c>
      <c r="L101" s="45"/>
      <c r="M101" s="234" t="s">
        <v>19</v>
      </c>
      <c r="N101" s="235" t="s">
        <v>47</v>
      </c>
      <c r="O101" s="85"/>
      <c r="P101" s="236">
        <f>O101*H101</f>
        <v>0</v>
      </c>
      <c r="Q101" s="236">
        <v>0</v>
      </c>
      <c r="R101" s="236">
        <f>Q101*H101</f>
        <v>0</v>
      </c>
      <c r="S101" s="236">
        <v>0</v>
      </c>
      <c r="T101" s="23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8" t="s">
        <v>244</v>
      </c>
      <c r="AT101" s="238" t="s">
        <v>152</v>
      </c>
      <c r="AU101" s="238" t="s">
        <v>88</v>
      </c>
      <c r="AY101" s="18" t="s">
        <v>149</v>
      </c>
      <c r="BE101" s="239">
        <f>IF(N101="základní",J101,0)</f>
        <v>0</v>
      </c>
      <c r="BF101" s="239">
        <f>IF(N101="snížená",J101,0)</f>
        <v>0</v>
      </c>
      <c r="BG101" s="239">
        <f>IF(N101="zákl. přenesená",J101,0)</f>
        <v>0</v>
      </c>
      <c r="BH101" s="239">
        <f>IF(N101="sníž. přenesená",J101,0)</f>
        <v>0</v>
      </c>
      <c r="BI101" s="239">
        <f>IF(N101="nulová",J101,0)</f>
        <v>0</v>
      </c>
      <c r="BJ101" s="18" t="s">
        <v>88</v>
      </c>
      <c r="BK101" s="239">
        <f>ROUND(I101*H101,2)</f>
        <v>0</v>
      </c>
      <c r="BL101" s="18" t="s">
        <v>244</v>
      </c>
      <c r="BM101" s="238" t="s">
        <v>1746</v>
      </c>
    </row>
    <row r="102" s="2" customFormat="1" ht="24" customHeight="1">
      <c r="A102" s="39"/>
      <c r="B102" s="40"/>
      <c r="C102" s="227" t="s">
        <v>190</v>
      </c>
      <c r="D102" s="227" t="s">
        <v>152</v>
      </c>
      <c r="E102" s="228" t="s">
        <v>1747</v>
      </c>
      <c r="F102" s="229" t="s">
        <v>1748</v>
      </c>
      <c r="G102" s="230" t="s">
        <v>1745</v>
      </c>
      <c r="H102" s="231">
        <v>1</v>
      </c>
      <c r="I102" s="232"/>
      <c r="J102" s="233">
        <f>ROUND(I102*H102,2)</f>
        <v>0</v>
      </c>
      <c r="K102" s="229" t="s">
        <v>19</v>
      </c>
      <c r="L102" s="45"/>
      <c r="M102" s="234" t="s">
        <v>19</v>
      </c>
      <c r="N102" s="235" t="s">
        <v>47</v>
      </c>
      <c r="O102" s="85"/>
      <c r="P102" s="236">
        <f>O102*H102</f>
        <v>0</v>
      </c>
      <c r="Q102" s="236">
        <v>0</v>
      </c>
      <c r="R102" s="236">
        <f>Q102*H102</f>
        <v>0</v>
      </c>
      <c r="S102" s="236">
        <v>0</v>
      </c>
      <c r="T102" s="23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8" t="s">
        <v>244</v>
      </c>
      <c r="AT102" s="238" t="s">
        <v>152</v>
      </c>
      <c r="AU102" s="238" t="s">
        <v>88</v>
      </c>
      <c r="AY102" s="18" t="s">
        <v>149</v>
      </c>
      <c r="BE102" s="239">
        <f>IF(N102="základní",J102,0)</f>
        <v>0</v>
      </c>
      <c r="BF102" s="239">
        <f>IF(N102="snížená",J102,0)</f>
        <v>0</v>
      </c>
      <c r="BG102" s="239">
        <f>IF(N102="zákl. přenesená",J102,0)</f>
        <v>0</v>
      </c>
      <c r="BH102" s="239">
        <f>IF(N102="sníž. přenesená",J102,0)</f>
        <v>0</v>
      </c>
      <c r="BI102" s="239">
        <f>IF(N102="nulová",J102,0)</f>
        <v>0</v>
      </c>
      <c r="BJ102" s="18" t="s">
        <v>88</v>
      </c>
      <c r="BK102" s="239">
        <f>ROUND(I102*H102,2)</f>
        <v>0</v>
      </c>
      <c r="BL102" s="18" t="s">
        <v>244</v>
      </c>
      <c r="BM102" s="238" t="s">
        <v>1749</v>
      </c>
    </row>
    <row r="103" s="2" customFormat="1" ht="24" customHeight="1">
      <c r="A103" s="39"/>
      <c r="B103" s="40"/>
      <c r="C103" s="227" t="s">
        <v>195</v>
      </c>
      <c r="D103" s="227" t="s">
        <v>152</v>
      </c>
      <c r="E103" s="228" t="s">
        <v>1750</v>
      </c>
      <c r="F103" s="229" t="s">
        <v>1751</v>
      </c>
      <c r="G103" s="230" t="s">
        <v>1745</v>
      </c>
      <c r="H103" s="231">
        <v>1</v>
      </c>
      <c r="I103" s="232"/>
      <c r="J103" s="233">
        <f>ROUND(I103*H103,2)</f>
        <v>0</v>
      </c>
      <c r="K103" s="229" t="s">
        <v>19</v>
      </c>
      <c r="L103" s="45"/>
      <c r="M103" s="234" t="s">
        <v>19</v>
      </c>
      <c r="N103" s="235" t="s">
        <v>47</v>
      </c>
      <c r="O103" s="85"/>
      <c r="P103" s="236">
        <f>O103*H103</f>
        <v>0</v>
      </c>
      <c r="Q103" s="236">
        <v>0</v>
      </c>
      <c r="R103" s="236">
        <f>Q103*H103</f>
        <v>0</v>
      </c>
      <c r="S103" s="236">
        <v>0</v>
      </c>
      <c r="T103" s="23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8" t="s">
        <v>244</v>
      </c>
      <c r="AT103" s="238" t="s">
        <v>152</v>
      </c>
      <c r="AU103" s="238" t="s">
        <v>88</v>
      </c>
      <c r="AY103" s="18" t="s">
        <v>149</v>
      </c>
      <c r="BE103" s="239">
        <f>IF(N103="základní",J103,0)</f>
        <v>0</v>
      </c>
      <c r="BF103" s="239">
        <f>IF(N103="snížená",J103,0)</f>
        <v>0</v>
      </c>
      <c r="BG103" s="239">
        <f>IF(N103="zákl. přenesená",J103,0)</f>
        <v>0</v>
      </c>
      <c r="BH103" s="239">
        <f>IF(N103="sníž. přenesená",J103,0)</f>
        <v>0</v>
      </c>
      <c r="BI103" s="239">
        <f>IF(N103="nulová",J103,0)</f>
        <v>0</v>
      </c>
      <c r="BJ103" s="18" t="s">
        <v>88</v>
      </c>
      <c r="BK103" s="239">
        <f>ROUND(I103*H103,2)</f>
        <v>0</v>
      </c>
      <c r="BL103" s="18" t="s">
        <v>244</v>
      </c>
      <c r="BM103" s="238" t="s">
        <v>1752</v>
      </c>
    </row>
    <row r="104" s="12" customFormat="1" ht="22.8" customHeight="1">
      <c r="A104" s="12"/>
      <c r="B104" s="211"/>
      <c r="C104" s="212"/>
      <c r="D104" s="213" t="s">
        <v>74</v>
      </c>
      <c r="E104" s="225" t="s">
        <v>962</v>
      </c>
      <c r="F104" s="225" t="s">
        <v>1753</v>
      </c>
      <c r="G104" s="212"/>
      <c r="H104" s="212"/>
      <c r="I104" s="215"/>
      <c r="J104" s="226">
        <f>BK104</f>
        <v>0</v>
      </c>
      <c r="K104" s="212"/>
      <c r="L104" s="217"/>
      <c r="M104" s="218"/>
      <c r="N104" s="219"/>
      <c r="O104" s="219"/>
      <c r="P104" s="220">
        <f>SUM(P105:P111)</f>
        <v>0</v>
      </c>
      <c r="Q104" s="219"/>
      <c r="R104" s="220">
        <f>SUM(R105:R111)</f>
        <v>0</v>
      </c>
      <c r="S104" s="219"/>
      <c r="T104" s="221">
        <f>SUM(T105:T111)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2" t="s">
        <v>82</v>
      </c>
      <c r="AT104" s="223" t="s">
        <v>74</v>
      </c>
      <c r="AU104" s="223" t="s">
        <v>82</v>
      </c>
      <c r="AY104" s="222" t="s">
        <v>149</v>
      </c>
      <c r="BK104" s="224">
        <f>SUM(BK105:BK111)</f>
        <v>0</v>
      </c>
    </row>
    <row r="105" s="2" customFormat="1" ht="16.5" customHeight="1">
      <c r="A105" s="39"/>
      <c r="B105" s="40"/>
      <c r="C105" s="227" t="s">
        <v>202</v>
      </c>
      <c r="D105" s="227" t="s">
        <v>152</v>
      </c>
      <c r="E105" s="228" t="s">
        <v>1754</v>
      </c>
      <c r="F105" s="229" t="s">
        <v>1755</v>
      </c>
      <c r="G105" s="230" t="s">
        <v>346</v>
      </c>
      <c r="H105" s="231">
        <v>83</v>
      </c>
      <c r="I105" s="232"/>
      <c r="J105" s="233">
        <f>ROUND(I105*H105,2)</f>
        <v>0</v>
      </c>
      <c r="K105" s="229" t="s">
        <v>19</v>
      </c>
      <c r="L105" s="45"/>
      <c r="M105" s="234" t="s">
        <v>19</v>
      </c>
      <c r="N105" s="235" t="s">
        <v>47</v>
      </c>
      <c r="O105" s="85"/>
      <c r="P105" s="236">
        <f>O105*H105</f>
        <v>0</v>
      </c>
      <c r="Q105" s="236">
        <v>0</v>
      </c>
      <c r="R105" s="236">
        <f>Q105*H105</f>
        <v>0</v>
      </c>
      <c r="S105" s="236">
        <v>0</v>
      </c>
      <c r="T105" s="23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8" t="s">
        <v>244</v>
      </c>
      <c r="AT105" s="238" t="s">
        <v>152</v>
      </c>
      <c r="AU105" s="238" t="s">
        <v>88</v>
      </c>
      <c r="AY105" s="18" t="s">
        <v>149</v>
      </c>
      <c r="BE105" s="239">
        <f>IF(N105="základní",J105,0)</f>
        <v>0</v>
      </c>
      <c r="BF105" s="239">
        <f>IF(N105="snížená",J105,0)</f>
        <v>0</v>
      </c>
      <c r="BG105" s="239">
        <f>IF(N105="zákl. přenesená",J105,0)</f>
        <v>0</v>
      </c>
      <c r="BH105" s="239">
        <f>IF(N105="sníž. přenesená",J105,0)</f>
        <v>0</v>
      </c>
      <c r="BI105" s="239">
        <f>IF(N105="nulová",J105,0)</f>
        <v>0</v>
      </c>
      <c r="BJ105" s="18" t="s">
        <v>88</v>
      </c>
      <c r="BK105" s="239">
        <f>ROUND(I105*H105,2)</f>
        <v>0</v>
      </c>
      <c r="BL105" s="18" t="s">
        <v>244</v>
      </c>
      <c r="BM105" s="238" t="s">
        <v>1756</v>
      </c>
    </row>
    <row r="106" s="2" customFormat="1" ht="16.5" customHeight="1">
      <c r="A106" s="39"/>
      <c r="B106" s="40"/>
      <c r="C106" s="227" t="s">
        <v>207</v>
      </c>
      <c r="D106" s="227" t="s">
        <v>152</v>
      </c>
      <c r="E106" s="228" t="s">
        <v>1757</v>
      </c>
      <c r="F106" s="229" t="s">
        <v>1758</v>
      </c>
      <c r="G106" s="230" t="s">
        <v>346</v>
      </c>
      <c r="H106" s="231">
        <v>55</v>
      </c>
      <c r="I106" s="232"/>
      <c r="J106" s="233">
        <f>ROUND(I106*H106,2)</f>
        <v>0</v>
      </c>
      <c r="K106" s="229" t="s">
        <v>19</v>
      </c>
      <c r="L106" s="45"/>
      <c r="M106" s="234" t="s">
        <v>19</v>
      </c>
      <c r="N106" s="235" t="s">
        <v>47</v>
      </c>
      <c r="O106" s="85"/>
      <c r="P106" s="236">
        <f>O106*H106</f>
        <v>0</v>
      </c>
      <c r="Q106" s="236">
        <v>0</v>
      </c>
      <c r="R106" s="236">
        <f>Q106*H106</f>
        <v>0</v>
      </c>
      <c r="S106" s="236">
        <v>0</v>
      </c>
      <c r="T106" s="23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8" t="s">
        <v>244</v>
      </c>
      <c r="AT106" s="238" t="s">
        <v>152</v>
      </c>
      <c r="AU106" s="238" t="s">
        <v>88</v>
      </c>
      <c r="AY106" s="18" t="s">
        <v>149</v>
      </c>
      <c r="BE106" s="239">
        <f>IF(N106="základní",J106,0)</f>
        <v>0</v>
      </c>
      <c r="BF106" s="239">
        <f>IF(N106="snížená",J106,0)</f>
        <v>0</v>
      </c>
      <c r="BG106" s="239">
        <f>IF(N106="zákl. přenesená",J106,0)</f>
        <v>0</v>
      </c>
      <c r="BH106" s="239">
        <f>IF(N106="sníž. přenesená",J106,0)</f>
        <v>0</v>
      </c>
      <c r="BI106" s="239">
        <f>IF(N106="nulová",J106,0)</f>
        <v>0</v>
      </c>
      <c r="BJ106" s="18" t="s">
        <v>88</v>
      </c>
      <c r="BK106" s="239">
        <f>ROUND(I106*H106,2)</f>
        <v>0</v>
      </c>
      <c r="BL106" s="18" t="s">
        <v>244</v>
      </c>
      <c r="BM106" s="238" t="s">
        <v>1759</v>
      </c>
    </row>
    <row r="107" s="2" customFormat="1" ht="16.5" customHeight="1">
      <c r="A107" s="39"/>
      <c r="B107" s="40"/>
      <c r="C107" s="227" t="s">
        <v>222</v>
      </c>
      <c r="D107" s="227" t="s">
        <v>152</v>
      </c>
      <c r="E107" s="228" t="s">
        <v>1760</v>
      </c>
      <c r="F107" s="229" t="s">
        <v>1761</v>
      </c>
      <c r="G107" s="230" t="s">
        <v>346</v>
      </c>
      <c r="H107" s="231">
        <v>2</v>
      </c>
      <c r="I107" s="232"/>
      <c r="J107" s="233">
        <f>ROUND(I107*H107,2)</f>
        <v>0</v>
      </c>
      <c r="K107" s="229" t="s">
        <v>19</v>
      </c>
      <c r="L107" s="45"/>
      <c r="M107" s="234" t="s">
        <v>19</v>
      </c>
      <c r="N107" s="235" t="s">
        <v>47</v>
      </c>
      <c r="O107" s="85"/>
      <c r="P107" s="236">
        <f>O107*H107</f>
        <v>0</v>
      </c>
      <c r="Q107" s="236">
        <v>0</v>
      </c>
      <c r="R107" s="236">
        <f>Q107*H107</f>
        <v>0</v>
      </c>
      <c r="S107" s="236">
        <v>0</v>
      </c>
      <c r="T107" s="23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8" t="s">
        <v>244</v>
      </c>
      <c r="AT107" s="238" t="s">
        <v>152</v>
      </c>
      <c r="AU107" s="238" t="s">
        <v>88</v>
      </c>
      <c r="AY107" s="18" t="s">
        <v>149</v>
      </c>
      <c r="BE107" s="239">
        <f>IF(N107="základní",J107,0)</f>
        <v>0</v>
      </c>
      <c r="BF107" s="239">
        <f>IF(N107="snížená",J107,0)</f>
        <v>0</v>
      </c>
      <c r="BG107" s="239">
        <f>IF(N107="zákl. přenesená",J107,0)</f>
        <v>0</v>
      </c>
      <c r="BH107" s="239">
        <f>IF(N107="sníž. přenesená",J107,0)</f>
        <v>0</v>
      </c>
      <c r="BI107" s="239">
        <f>IF(N107="nulová",J107,0)</f>
        <v>0</v>
      </c>
      <c r="BJ107" s="18" t="s">
        <v>88</v>
      </c>
      <c r="BK107" s="239">
        <f>ROUND(I107*H107,2)</f>
        <v>0</v>
      </c>
      <c r="BL107" s="18" t="s">
        <v>244</v>
      </c>
      <c r="BM107" s="238" t="s">
        <v>1762</v>
      </c>
    </row>
    <row r="108" s="2" customFormat="1" ht="16.5" customHeight="1">
      <c r="A108" s="39"/>
      <c r="B108" s="40"/>
      <c r="C108" s="227" t="s">
        <v>226</v>
      </c>
      <c r="D108" s="227" t="s">
        <v>152</v>
      </c>
      <c r="E108" s="228" t="s">
        <v>1763</v>
      </c>
      <c r="F108" s="229" t="s">
        <v>1764</v>
      </c>
      <c r="G108" s="230" t="s">
        <v>346</v>
      </c>
      <c r="H108" s="231">
        <v>21</v>
      </c>
      <c r="I108" s="232"/>
      <c r="J108" s="233">
        <f>ROUND(I108*H108,2)</f>
        <v>0</v>
      </c>
      <c r="K108" s="229" t="s">
        <v>19</v>
      </c>
      <c r="L108" s="45"/>
      <c r="M108" s="234" t="s">
        <v>19</v>
      </c>
      <c r="N108" s="235" t="s">
        <v>47</v>
      </c>
      <c r="O108" s="85"/>
      <c r="P108" s="236">
        <f>O108*H108</f>
        <v>0</v>
      </c>
      <c r="Q108" s="236">
        <v>0</v>
      </c>
      <c r="R108" s="236">
        <f>Q108*H108</f>
        <v>0</v>
      </c>
      <c r="S108" s="236">
        <v>0</v>
      </c>
      <c r="T108" s="23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8" t="s">
        <v>244</v>
      </c>
      <c r="AT108" s="238" t="s">
        <v>152</v>
      </c>
      <c r="AU108" s="238" t="s">
        <v>88</v>
      </c>
      <c r="AY108" s="18" t="s">
        <v>149</v>
      </c>
      <c r="BE108" s="239">
        <f>IF(N108="základní",J108,0)</f>
        <v>0</v>
      </c>
      <c r="BF108" s="239">
        <f>IF(N108="snížená",J108,0)</f>
        <v>0</v>
      </c>
      <c r="BG108" s="239">
        <f>IF(N108="zákl. přenesená",J108,0)</f>
        <v>0</v>
      </c>
      <c r="BH108" s="239">
        <f>IF(N108="sníž. přenesená",J108,0)</f>
        <v>0</v>
      </c>
      <c r="BI108" s="239">
        <f>IF(N108="nulová",J108,0)</f>
        <v>0</v>
      </c>
      <c r="BJ108" s="18" t="s">
        <v>88</v>
      </c>
      <c r="BK108" s="239">
        <f>ROUND(I108*H108,2)</f>
        <v>0</v>
      </c>
      <c r="BL108" s="18" t="s">
        <v>244</v>
      </c>
      <c r="BM108" s="238" t="s">
        <v>1765</v>
      </c>
    </row>
    <row r="109" s="2" customFormat="1" ht="16.5" customHeight="1">
      <c r="A109" s="39"/>
      <c r="B109" s="40"/>
      <c r="C109" s="227" t="s">
        <v>230</v>
      </c>
      <c r="D109" s="227" t="s">
        <v>152</v>
      </c>
      <c r="E109" s="228" t="s">
        <v>1766</v>
      </c>
      <c r="F109" s="229" t="s">
        <v>1767</v>
      </c>
      <c r="G109" s="230" t="s">
        <v>346</v>
      </c>
      <c r="H109" s="231">
        <v>5</v>
      </c>
      <c r="I109" s="232"/>
      <c r="J109" s="233">
        <f>ROUND(I109*H109,2)</f>
        <v>0</v>
      </c>
      <c r="K109" s="229" t="s">
        <v>19</v>
      </c>
      <c r="L109" s="45"/>
      <c r="M109" s="234" t="s">
        <v>19</v>
      </c>
      <c r="N109" s="235" t="s">
        <v>47</v>
      </c>
      <c r="O109" s="85"/>
      <c r="P109" s="236">
        <f>O109*H109</f>
        <v>0</v>
      </c>
      <c r="Q109" s="236">
        <v>0</v>
      </c>
      <c r="R109" s="236">
        <f>Q109*H109</f>
        <v>0</v>
      </c>
      <c r="S109" s="236">
        <v>0</v>
      </c>
      <c r="T109" s="23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8" t="s">
        <v>244</v>
      </c>
      <c r="AT109" s="238" t="s">
        <v>152</v>
      </c>
      <c r="AU109" s="238" t="s">
        <v>88</v>
      </c>
      <c r="AY109" s="18" t="s">
        <v>149</v>
      </c>
      <c r="BE109" s="239">
        <f>IF(N109="základní",J109,0)</f>
        <v>0</v>
      </c>
      <c r="BF109" s="239">
        <f>IF(N109="snížená",J109,0)</f>
        <v>0</v>
      </c>
      <c r="BG109" s="239">
        <f>IF(N109="zákl. přenesená",J109,0)</f>
        <v>0</v>
      </c>
      <c r="BH109" s="239">
        <f>IF(N109="sníž. přenesená",J109,0)</f>
        <v>0</v>
      </c>
      <c r="BI109" s="239">
        <f>IF(N109="nulová",J109,0)</f>
        <v>0</v>
      </c>
      <c r="BJ109" s="18" t="s">
        <v>88</v>
      </c>
      <c r="BK109" s="239">
        <f>ROUND(I109*H109,2)</f>
        <v>0</v>
      </c>
      <c r="BL109" s="18" t="s">
        <v>244</v>
      </c>
      <c r="BM109" s="238" t="s">
        <v>1768</v>
      </c>
    </row>
    <row r="110" s="2" customFormat="1" ht="24" customHeight="1">
      <c r="A110" s="39"/>
      <c r="B110" s="40"/>
      <c r="C110" s="227" t="s">
        <v>235</v>
      </c>
      <c r="D110" s="227" t="s">
        <v>152</v>
      </c>
      <c r="E110" s="228" t="s">
        <v>1769</v>
      </c>
      <c r="F110" s="229" t="s">
        <v>1770</v>
      </c>
      <c r="G110" s="230" t="s">
        <v>346</v>
      </c>
      <c r="H110" s="231">
        <v>83</v>
      </c>
      <c r="I110" s="232"/>
      <c r="J110" s="233">
        <f>ROUND(I110*H110,2)</f>
        <v>0</v>
      </c>
      <c r="K110" s="229" t="s">
        <v>19</v>
      </c>
      <c r="L110" s="45"/>
      <c r="M110" s="234" t="s">
        <v>19</v>
      </c>
      <c r="N110" s="235" t="s">
        <v>47</v>
      </c>
      <c r="O110" s="85"/>
      <c r="P110" s="236">
        <f>O110*H110</f>
        <v>0</v>
      </c>
      <c r="Q110" s="236">
        <v>0</v>
      </c>
      <c r="R110" s="236">
        <f>Q110*H110</f>
        <v>0</v>
      </c>
      <c r="S110" s="236">
        <v>0</v>
      </c>
      <c r="T110" s="23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8" t="s">
        <v>244</v>
      </c>
      <c r="AT110" s="238" t="s">
        <v>152</v>
      </c>
      <c r="AU110" s="238" t="s">
        <v>88</v>
      </c>
      <c r="AY110" s="18" t="s">
        <v>149</v>
      </c>
      <c r="BE110" s="239">
        <f>IF(N110="základní",J110,0)</f>
        <v>0</v>
      </c>
      <c r="BF110" s="239">
        <f>IF(N110="snížená",J110,0)</f>
        <v>0</v>
      </c>
      <c r="BG110" s="239">
        <f>IF(N110="zákl. přenesená",J110,0)</f>
        <v>0</v>
      </c>
      <c r="BH110" s="239">
        <f>IF(N110="sníž. přenesená",J110,0)</f>
        <v>0</v>
      </c>
      <c r="BI110" s="239">
        <f>IF(N110="nulová",J110,0)</f>
        <v>0</v>
      </c>
      <c r="BJ110" s="18" t="s">
        <v>88</v>
      </c>
      <c r="BK110" s="239">
        <f>ROUND(I110*H110,2)</f>
        <v>0</v>
      </c>
      <c r="BL110" s="18" t="s">
        <v>244</v>
      </c>
      <c r="BM110" s="238" t="s">
        <v>1771</v>
      </c>
    </row>
    <row r="111" s="2" customFormat="1" ht="24" customHeight="1">
      <c r="A111" s="39"/>
      <c r="B111" s="40"/>
      <c r="C111" s="227" t="s">
        <v>8</v>
      </c>
      <c r="D111" s="227" t="s">
        <v>152</v>
      </c>
      <c r="E111" s="228" t="s">
        <v>1772</v>
      </c>
      <c r="F111" s="229" t="s">
        <v>1773</v>
      </c>
      <c r="G111" s="230" t="s">
        <v>1745</v>
      </c>
      <c r="H111" s="231">
        <v>1</v>
      </c>
      <c r="I111" s="232"/>
      <c r="J111" s="233">
        <f>ROUND(I111*H111,2)</f>
        <v>0</v>
      </c>
      <c r="K111" s="229" t="s">
        <v>19</v>
      </c>
      <c r="L111" s="45"/>
      <c r="M111" s="234" t="s">
        <v>19</v>
      </c>
      <c r="N111" s="235" t="s">
        <v>47</v>
      </c>
      <c r="O111" s="85"/>
      <c r="P111" s="236">
        <f>O111*H111</f>
        <v>0</v>
      </c>
      <c r="Q111" s="236">
        <v>0</v>
      </c>
      <c r="R111" s="236">
        <f>Q111*H111</f>
        <v>0</v>
      </c>
      <c r="S111" s="236">
        <v>0</v>
      </c>
      <c r="T111" s="23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8" t="s">
        <v>244</v>
      </c>
      <c r="AT111" s="238" t="s">
        <v>152</v>
      </c>
      <c r="AU111" s="238" t="s">
        <v>88</v>
      </c>
      <c r="AY111" s="18" t="s">
        <v>149</v>
      </c>
      <c r="BE111" s="239">
        <f>IF(N111="základní",J111,0)</f>
        <v>0</v>
      </c>
      <c r="BF111" s="239">
        <f>IF(N111="snížená",J111,0)</f>
        <v>0</v>
      </c>
      <c r="BG111" s="239">
        <f>IF(N111="zákl. přenesená",J111,0)</f>
        <v>0</v>
      </c>
      <c r="BH111" s="239">
        <f>IF(N111="sníž. přenesená",J111,0)</f>
        <v>0</v>
      </c>
      <c r="BI111" s="239">
        <f>IF(N111="nulová",J111,0)</f>
        <v>0</v>
      </c>
      <c r="BJ111" s="18" t="s">
        <v>88</v>
      </c>
      <c r="BK111" s="239">
        <f>ROUND(I111*H111,2)</f>
        <v>0</v>
      </c>
      <c r="BL111" s="18" t="s">
        <v>244</v>
      </c>
      <c r="BM111" s="238" t="s">
        <v>1774</v>
      </c>
    </row>
    <row r="112" s="12" customFormat="1" ht="22.8" customHeight="1">
      <c r="A112" s="12"/>
      <c r="B112" s="211"/>
      <c r="C112" s="212"/>
      <c r="D112" s="213" t="s">
        <v>74</v>
      </c>
      <c r="E112" s="225" t="s">
        <v>1775</v>
      </c>
      <c r="F112" s="225" t="s">
        <v>1776</v>
      </c>
      <c r="G112" s="212"/>
      <c r="H112" s="212"/>
      <c r="I112" s="215"/>
      <c r="J112" s="226">
        <f>BK112</f>
        <v>0</v>
      </c>
      <c r="K112" s="212"/>
      <c r="L112" s="217"/>
      <c r="M112" s="218"/>
      <c r="N112" s="219"/>
      <c r="O112" s="219"/>
      <c r="P112" s="220">
        <f>SUM(P113:P115)</f>
        <v>0</v>
      </c>
      <c r="Q112" s="219"/>
      <c r="R112" s="220">
        <f>SUM(R113:R115)</f>
        <v>0</v>
      </c>
      <c r="S112" s="219"/>
      <c r="T112" s="221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22" t="s">
        <v>88</v>
      </c>
      <c r="AT112" s="223" t="s">
        <v>74</v>
      </c>
      <c r="AU112" s="223" t="s">
        <v>82</v>
      </c>
      <c r="AY112" s="222" t="s">
        <v>149</v>
      </c>
      <c r="BK112" s="224">
        <f>SUM(BK113:BK115)</f>
        <v>0</v>
      </c>
    </row>
    <row r="113" s="2" customFormat="1" ht="16.5" customHeight="1">
      <c r="A113" s="39"/>
      <c r="B113" s="40"/>
      <c r="C113" s="227" t="s">
        <v>244</v>
      </c>
      <c r="D113" s="227" t="s">
        <v>152</v>
      </c>
      <c r="E113" s="228" t="s">
        <v>1777</v>
      </c>
      <c r="F113" s="229" t="s">
        <v>1778</v>
      </c>
      <c r="G113" s="230" t="s">
        <v>1664</v>
      </c>
      <c r="H113" s="231">
        <v>16</v>
      </c>
      <c r="I113" s="232"/>
      <c r="J113" s="233">
        <f>ROUND(I113*H113,2)</f>
        <v>0</v>
      </c>
      <c r="K113" s="229" t="s">
        <v>19</v>
      </c>
      <c r="L113" s="45"/>
      <c r="M113" s="234" t="s">
        <v>19</v>
      </c>
      <c r="N113" s="235" t="s">
        <v>47</v>
      </c>
      <c r="O113" s="85"/>
      <c r="P113" s="236">
        <f>O113*H113</f>
        <v>0</v>
      </c>
      <c r="Q113" s="236">
        <v>0</v>
      </c>
      <c r="R113" s="236">
        <f>Q113*H113</f>
        <v>0</v>
      </c>
      <c r="S113" s="236">
        <v>0</v>
      </c>
      <c r="T113" s="23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8" t="s">
        <v>244</v>
      </c>
      <c r="AT113" s="238" t="s">
        <v>152</v>
      </c>
      <c r="AU113" s="238" t="s">
        <v>88</v>
      </c>
      <c r="AY113" s="18" t="s">
        <v>149</v>
      </c>
      <c r="BE113" s="239">
        <f>IF(N113="základní",J113,0)</f>
        <v>0</v>
      </c>
      <c r="BF113" s="239">
        <f>IF(N113="snížená",J113,0)</f>
        <v>0</v>
      </c>
      <c r="BG113" s="239">
        <f>IF(N113="zákl. přenesená",J113,0)</f>
        <v>0</v>
      </c>
      <c r="BH113" s="239">
        <f>IF(N113="sníž. přenesená",J113,0)</f>
        <v>0</v>
      </c>
      <c r="BI113" s="239">
        <f>IF(N113="nulová",J113,0)</f>
        <v>0</v>
      </c>
      <c r="BJ113" s="18" t="s">
        <v>88</v>
      </c>
      <c r="BK113" s="239">
        <f>ROUND(I113*H113,2)</f>
        <v>0</v>
      </c>
      <c r="BL113" s="18" t="s">
        <v>244</v>
      </c>
      <c r="BM113" s="238" t="s">
        <v>1779</v>
      </c>
    </row>
    <row r="114" s="2" customFormat="1" ht="16.5" customHeight="1">
      <c r="A114" s="39"/>
      <c r="B114" s="40"/>
      <c r="C114" s="227" t="s">
        <v>251</v>
      </c>
      <c r="D114" s="227" t="s">
        <v>152</v>
      </c>
      <c r="E114" s="228" t="s">
        <v>1780</v>
      </c>
      <c r="F114" s="229" t="s">
        <v>1781</v>
      </c>
      <c r="G114" s="230" t="s">
        <v>1664</v>
      </c>
      <c r="H114" s="231">
        <v>8</v>
      </c>
      <c r="I114" s="232"/>
      <c r="J114" s="233">
        <f>ROUND(I114*H114,2)</f>
        <v>0</v>
      </c>
      <c r="K114" s="229" t="s">
        <v>19</v>
      </c>
      <c r="L114" s="45"/>
      <c r="M114" s="234" t="s">
        <v>19</v>
      </c>
      <c r="N114" s="235" t="s">
        <v>47</v>
      </c>
      <c r="O114" s="85"/>
      <c r="P114" s="236">
        <f>O114*H114</f>
        <v>0</v>
      </c>
      <c r="Q114" s="236">
        <v>0</v>
      </c>
      <c r="R114" s="236">
        <f>Q114*H114</f>
        <v>0</v>
      </c>
      <c r="S114" s="236">
        <v>0</v>
      </c>
      <c r="T114" s="23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8" t="s">
        <v>244</v>
      </c>
      <c r="AT114" s="238" t="s">
        <v>152</v>
      </c>
      <c r="AU114" s="238" t="s">
        <v>88</v>
      </c>
      <c r="AY114" s="18" t="s">
        <v>149</v>
      </c>
      <c r="BE114" s="239">
        <f>IF(N114="základní",J114,0)</f>
        <v>0</v>
      </c>
      <c r="BF114" s="239">
        <f>IF(N114="snížená",J114,0)</f>
        <v>0</v>
      </c>
      <c r="BG114" s="239">
        <f>IF(N114="zákl. přenesená",J114,0)</f>
        <v>0</v>
      </c>
      <c r="BH114" s="239">
        <f>IF(N114="sníž. přenesená",J114,0)</f>
        <v>0</v>
      </c>
      <c r="BI114" s="239">
        <f>IF(N114="nulová",J114,0)</f>
        <v>0</v>
      </c>
      <c r="BJ114" s="18" t="s">
        <v>88</v>
      </c>
      <c r="BK114" s="239">
        <f>ROUND(I114*H114,2)</f>
        <v>0</v>
      </c>
      <c r="BL114" s="18" t="s">
        <v>244</v>
      </c>
      <c r="BM114" s="238" t="s">
        <v>1782</v>
      </c>
    </row>
    <row r="115" s="2" customFormat="1" ht="16.5" customHeight="1">
      <c r="A115" s="39"/>
      <c r="B115" s="40"/>
      <c r="C115" s="227" t="s">
        <v>256</v>
      </c>
      <c r="D115" s="227" t="s">
        <v>152</v>
      </c>
      <c r="E115" s="228" t="s">
        <v>1783</v>
      </c>
      <c r="F115" s="229" t="s">
        <v>1784</v>
      </c>
      <c r="G115" s="230" t="s">
        <v>1664</v>
      </c>
      <c r="H115" s="231">
        <v>8</v>
      </c>
      <c r="I115" s="232"/>
      <c r="J115" s="233">
        <f>ROUND(I115*H115,2)</f>
        <v>0</v>
      </c>
      <c r="K115" s="229" t="s">
        <v>19</v>
      </c>
      <c r="L115" s="45"/>
      <c r="M115" s="234" t="s">
        <v>19</v>
      </c>
      <c r="N115" s="235" t="s">
        <v>47</v>
      </c>
      <c r="O115" s="85"/>
      <c r="P115" s="236">
        <f>O115*H115</f>
        <v>0</v>
      </c>
      <c r="Q115" s="236">
        <v>0</v>
      </c>
      <c r="R115" s="236">
        <f>Q115*H115</f>
        <v>0</v>
      </c>
      <c r="S115" s="236">
        <v>0</v>
      </c>
      <c r="T115" s="23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8" t="s">
        <v>244</v>
      </c>
      <c r="AT115" s="238" t="s">
        <v>152</v>
      </c>
      <c r="AU115" s="238" t="s">
        <v>88</v>
      </c>
      <c r="AY115" s="18" t="s">
        <v>149</v>
      </c>
      <c r="BE115" s="239">
        <f>IF(N115="základní",J115,0)</f>
        <v>0</v>
      </c>
      <c r="BF115" s="239">
        <f>IF(N115="snížená",J115,0)</f>
        <v>0</v>
      </c>
      <c r="BG115" s="239">
        <f>IF(N115="zákl. přenesená",J115,0)</f>
        <v>0</v>
      </c>
      <c r="BH115" s="239">
        <f>IF(N115="sníž. přenesená",J115,0)</f>
        <v>0</v>
      </c>
      <c r="BI115" s="239">
        <f>IF(N115="nulová",J115,0)</f>
        <v>0</v>
      </c>
      <c r="BJ115" s="18" t="s">
        <v>88</v>
      </c>
      <c r="BK115" s="239">
        <f>ROUND(I115*H115,2)</f>
        <v>0</v>
      </c>
      <c r="BL115" s="18" t="s">
        <v>244</v>
      </c>
      <c r="BM115" s="238" t="s">
        <v>1785</v>
      </c>
    </row>
    <row r="116" s="12" customFormat="1" ht="22.8" customHeight="1">
      <c r="A116" s="12"/>
      <c r="B116" s="211"/>
      <c r="C116" s="212"/>
      <c r="D116" s="213" t="s">
        <v>74</v>
      </c>
      <c r="E116" s="225" t="s">
        <v>1786</v>
      </c>
      <c r="F116" s="225" t="s">
        <v>1787</v>
      </c>
      <c r="G116" s="212"/>
      <c r="H116" s="212"/>
      <c r="I116" s="215"/>
      <c r="J116" s="226">
        <f>BK116</f>
        <v>0</v>
      </c>
      <c r="K116" s="212"/>
      <c r="L116" s="217"/>
      <c r="M116" s="218"/>
      <c r="N116" s="219"/>
      <c r="O116" s="219"/>
      <c r="P116" s="220">
        <f>SUM(P117:P122)</f>
        <v>0</v>
      </c>
      <c r="Q116" s="219"/>
      <c r="R116" s="220">
        <f>SUM(R117:R122)</f>
        <v>0</v>
      </c>
      <c r="S116" s="219"/>
      <c r="T116" s="221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22" t="s">
        <v>88</v>
      </c>
      <c r="AT116" s="223" t="s">
        <v>74</v>
      </c>
      <c r="AU116" s="223" t="s">
        <v>82</v>
      </c>
      <c r="AY116" s="222" t="s">
        <v>149</v>
      </c>
      <c r="BK116" s="224">
        <f>SUM(BK117:BK122)</f>
        <v>0</v>
      </c>
    </row>
    <row r="117" s="2" customFormat="1" ht="24" customHeight="1">
      <c r="A117" s="39"/>
      <c r="B117" s="40"/>
      <c r="C117" s="227" t="s">
        <v>263</v>
      </c>
      <c r="D117" s="227" t="s">
        <v>152</v>
      </c>
      <c r="E117" s="228" t="s">
        <v>1788</v>
      </c>
      <c r="F117" s="229" t="s">
        <v>1789</v>
      </c>
      <c r="G117" s="230" t="s">
        <v>1664</v>
      </c>
      <c r="H117" s="231">
        <v>8</v>
      </c>
      <c r="I117" s="232"/>
      <c r="J117" s="233">
        <f>ROUND(I117*H117,2)</f>
        <v>0</v>
      </c>
      <c r="K117" s="229" t="s">
        <v>19</v>
      </c>
      <c r="L117" s="45"/>
      <c r="M117" s="234" t="s">
        <v>19</v>
      </c>
      <c r="N117" s="235" t="s">
        <v>47</v>
      </c>
      <c r="O117" s="85"/>
      <c r="P117" s="236">
        <f>O117*H117</f>
        <v>0</v>
      </c>
      <c r="Q117" s="236">
        <v>0</v>
      </c>
      <c r="R117" s="236">
        <f>Q117*H117</f>
        <v>0</v>
      </c>
      <c r="S117" s="236">
        <v>0</v>
      </c>
      <c r="T117" s="23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8" t="s">
        <v>244</v>
      </c>
      <c r="AT117" s="238" t="s">
        <v>152</v>
      </c>
      <c r="AU117" s="238" t="s">
        <v>88</v>
      </c>
      <c r="AY117" s="18" t="s">
        <v>149</v>
      </c>
      <c r="BE117" s="239">
        <f>IF(N117="základní",J117,0)</f>
        <v>0</v>
      </c>
      <c r="BF117" s="239">
        <f>IF(N117="snížená",J117,0)</f>
        <v>0</v>
      </c>
      <c r="BG117" s="239">
        <f>IF(N117="zákl. přenesená",J117,0)</f>
        <v>0</v>
      </c>
      <c r="BH117" s="239">
        <f>IF(N117="sníž. přenesená",J117,0)</f>
        <v>0</v>
      </c>
      <c r="BI117" s="239">
        <f>IF(N117="nulová",J117,0)</f>
        <v>0</v>
      </c>
      <c r="BJ117" s="18" t="s">
        <v>88</v>
      </c>
      <c r="BK117" s="239">
        <f>ROUND(I117*H117,2)</f>
        <v>0</v>
      </c>
      <c r="BL117" s="18" t="s">
        <v>244</v>
      </c>
      <c r="BM117" s="238" t="s">
        <v>1790</v>
      </c>
    </row>
    <row r="118" s="2" customFormat="1" ht="16.5" customHeight="1">
      <c r="A118" s="39"/>
      <c r="B118" s="40"/>
      <c r="C118" s="227" t="s">
        <v>268</v>
      </c>
      <c r="D118" s="227" t="s">
        <v>152</v>
      </c>
      <c r="E118" s="228" t="s">
        <v>1791</v>
      </c>
      <c r="F118" s="229" t="s">
        <v>1792</v>
      </c>
      <c r="G118" s="230" t="s">
        <v>1664</v>
      </c>
      <c r="H118" s="231">
        <v>1</v>
      </c>
      <c r="I118" s="232"/>
      <c r="J118" s="233">
        <f>ROUND(I118*H118,2)</f>
        <v>0</v>
      </c>
      <c r="K118" s="229" t="s">
        <v>19</v>
      </c>
      <c r="L118" s="45"/>
      <c r="M118" s="234" t="s">
        <v>19</v>
      </c>
      <c r="N118" s="235" t="s">
        <v>47</v>
      </c>
      <c r="O118" s="85"/>
      <c r="P118" s="236">
        <f>O118*H118</f>
        <v>0</v>
      </c>
      <c r="Q118" s="236">
        <v>0</v>
      </c>
      <c r="R118" s="236">
        <f>Q118*H118</f>
        <v>0</v>
      </c>
      <c r="S118" s="236">
        <v>0</v>
      </c>
      <c r="T118" s="23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8" t="s">
        <v>244</v>
      </c>
      <c r="AT118" s="238" t="s">
        <v>152</v>
      </c>
      <c r="AU118" s="238" t="s">
        <v>88</v>
      </c>
      <c r="AY118" s="18" t="s">
        <v>149</v>
      </c>
      <c r="BE118" s="239">
        <f>IF(N118="základní",J118,0)</f>
        <v>0</v>
      </c>
      <c r="BF118" s="239">
        <f>IF(N118="snížená",J118,0)</f>
        <v>0</v>
      </c>
      <c r="BG118" s="239">
        <f>IF(N118="zákl. přenesená",J118,0)</f>
        <v>0</v>
      </c>
      <c r="BH118" s="239">
        <f>IF(N118="sníž. přenesená",J118,0)</f>
        <v>0</v>
      </c>
      <c r="BI118" s="239">
        <f>IF(N118="nulová",J118,0)</f>
        <v>0</v>
      </c>
      <c r="BJ118" s="18" t="s">
        <v>88</v>
      </c>
      <c r="BK118" s="239">
        <f>ROUND(I118*H118,2)</f>
        <v>0</v>
      </c>
      <c r="BL118" s="18" t="s">
        <v>244</v>
      </c>
      <c r="BM118" s="238" t="s">
        <v>1793</v>
      </c>
    </row>
    <row r="119" s="2" customFormat="1" ht="16.5" customHeight="1">
      <c r="A119" s="39"/>
      <c r="B119" s="40"/>
      <c r="C119" s="227" t="s">
        <v>7</v>
      </c>
      <c r="D119" s="227" t="s">
        <v>152</v>
      </c>
      <c r="E119" s="228" t="s">
        <v>1794</v>
      </c>
      <c r="F119" s="229" t="s">
        <v>1795</v>
      </c>
      <c r="G119" s="230" t="s">
        <v>1664</v>
      </c>
      <c r="H119" s="231">
        <v>2</v>
      </c>
      <c r="I119" s="232"/>
      <c r="J119" s="233">
        <f>ROUND(I119*H119,2)</f>
        <v>0</v>
      </c>
      <c r="K119" s="229" t="s">
        <v>19</v>
      </c>
      <c r="L119" s="45"/>
      <c r="M119" s="234" t="s">
        <v>19</v>
      </c>
      <c r="N119" s="235" t="s">
        <v>47</v>
      </c>
      <c r="O119" s="85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8" t="s">
        <v>244</v>
      </c>
      <c r="AT119" s="238" t="s">
        <v>152</v>
      </c>
      <c r="AU119" s="238" t="s">
        <v>88</v>
      </c>
      <c r="AY119" s="18" t="s">
        <v>149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8" t="s">
        <v>88</v>
      </c>
      <c r="BK119" s="239">
        <f>ROUND(I119*H119,2)</f>
        <v>0</v>
      </c>
      <c r="BL119" s="18" t="s">
        <v>244</v>
      </c>
      <c r="BM119" s="238" t="s">
        <v>1796</v>
      </c>
    </row>
    <row r="120" s="2" customFormat="1" ht="16.5" customHeight="1">
      <c r="A120" s="39"/>
      <c r="B120" s="40"/>
      <c r="C120" s="227" t="s">
        <v>278</v>
      </c>
      <c r="D120" s="227" t="s">
        <v>152</v>
      </c>
      <c r="E120" s="228" t="s">
        <v>1797</v>
      </c>
      <c r="F120" s="229" t="s">
        <v>1798</v>
      </c>
      <c r="G120" s="230" t="s">
        <v>1664</v>
      </c>
      <c r="H120" s="231">
        <v>3</v>
      </c>
      <c r="I120" s="232"/>
      <c r="J120" s="233">
        <f>ROUND(I120*H120,2)</f>
        <v>0</v>
      </c>
      <c r="K120" s="229" t="s">
        <v>19</v>
      </c>
      <c r="L120" s="45"/>
      <c r="M120" s="234" t="s">
        <v>19</v>
      </c>
      <c r="N120" s="235" t="s">
        <v>47</v>
      </c>
      <c r="O120" s="85"/>
      <c r="P120" s="236">
        <f>O120*H120</f>
        <v>0</v>
      </c>
      <c r="Q120" s="236">
        <v>0</v>
      </c>
      <c r="R120" s="236">
        <f>Q120*H120</f>
        <v>0</v>
      </c>
      <c r="S120" s="236">
        <v>0</v>
      </c>
      <c r="T120" s="23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8" t="s">
        <v>244</v>
      </c>
      <c r="AT120" s="238" t="s">
        <v>152</v>
      </c>
      <c r="AU120" s="238" t="s">
        <v>88</v>
      </c>
      <c r="AY120" s="18" t="s">
        <v>149</v>
      </c>
      <c r="BE120" s="239">
        <f>IF(N120="základní",J120,0)</f>
        <v>0</v>
      </c>
      <c r="BF120" s="239">
        <f>IF(N120="snížená",J120,0)</f>
        <v>0</v>
      </c>
      <c r="BG120" s="239">
        <f>IF(N120="zákl. přenesená",J120,0)</f>
        <v>0</v>
      </c>
      <c r="BH120" s="239">
        <f>IF(N120="sníž. přenesená",J120,0)</f>
        <v>0</v>
      </c>
      <c r="BI120" s="239">
        <f>IF(N120="nulová",J120,0)</f>
        <v>0</v>
      </c>
      <c r="BJ120" s="18" t="s">
        <v>88</v>
      </c>
      <c r="BK120" s="239">
        <f>ROUND(I120*H120,2)</f>
        <v>0</v>
      </c>
      <c r="BL120" s="18" t="s">
        <v>244</v>
      </c>
      <c r="BM120" s="238" t="s">
        <v>1799</v>
      </c>
    </row>
    <row r="121" s="2" customFormat="1" ht="16.5" customHeight="1">
      <c r="A121" s="39"/>
      <c r="B121" s="40"/>
      <c r="C121" s="227" t="s">
        <v>1032</v>
      </c>
      <c r="D121" s="227" t="s">
        <v>152</v>
      </c>
      <c r="E121" s="228" t="s">
        <v>1800</v>
      </c>
      <c r="F121" s="229" t="s">
        <v>1801</v>
      </c>
      <c r="G121" s="230" t="s">
        <v>1664</v>
      </c>
      <c r="H121" s="231">
        <v>1</v>
      </c>
      <c r="I121" s="232"/>
      <c r="J121" s="233">
        <f>ROUND(I121*H121,2)</f>
        <v>0</v>
      </c>
      <c r="K121" s="229" t="s">
        <v>19</v>
      </c>
      <c r="L121" s="45"/>
      <c r="M121" s="234" t="s">
        <v>19</v>
      </c>
      <c r="N121" s="235" t="s">
        <v>47</v>
      </c>
      <c r="O121" s="85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244</v>
      </c>
      <c r="AT121" s="238" t="s">
        <v>152</v>
      </c>
      <c r="AU121" s="238" t="s">
        <v>88</v>
      </c>
      <c r="AY121" s="18" t="s">
        <v>149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88</v>
      </c>
      <c r="BK121" s="239">
        <f>ROUND(I121*H121,2)</f>
        <v>0</v>
      </c>
      <c r="BL121" s="18" t="s">
        <v>244</v>
      </c>
      <c r="BM121" s="238" t="s">
        <v>1802</v>
      </c>
    </row>
    <row r="122" s="2" customFormat="1" ht="16.5" customHeight="1">
      <c r="A122" s="39"/>
      <c r="B122" s="40"/>
      <c r="C122" s="227" t="s">
        <v>288</v>
      </c>
      <c r="D122" s="227" t="s">
        <v>152</v>
      </c>
      <c r="E122" s="228" t="s">
        <v>1803</v>
      </c>
      <c r="F122" s="229" t="s">
        <v>1804</v>
      </c>
      <c r="G122" s="230" t="s">
        <v>1664</v>
      </c>
      <c r="H122" s="231">
        <v>1</v>
      </c>
      <c r="I122" s="232"/>
      <c r="J122" s="233">
        <f>ROUND(I122*H122,2)</f>
        <v>0</v>
      </c>
      <c r="K122" s="229" t="s">
        <v>19</v>
      </c>
      <c r="L122" s="45"/>
      <c r="M122" s="234" t="s">
        <v>19</v>
      </c>
      <c r="N122" s="235" t="s">
        <v>47</v>
      </c>
      <c r="O122" s="85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8" t="s">
        <v>244</v>
      </c>
      <c r="AT122" s="238" t="s">
        <v>152</v>
      </c>
      <c r="AU122" s="238" t="s">
        <v>88</v>
      </c>
      <c r="AY122" s="18" t="s">
        <v>149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8" t="s">
        <v>88</v>
      </c>
      <c r="BK122" s="239">
        <f>ROUND(I122*H122,2)</f>
        <v>0</v>
      </c>
      <c r="BL122" s="18" t="s">
        <v>244</v>
      </c>
      <c r="BM122" s="238" t="s">
        <v>1805</v>
      </c>
    </row>
    <row r="123" s="12" customFormat="1" ht="22.8" customHeight="1">
      <c r="A123" s="12"/>
      <c r="B123" s="211"/>
      <c r="C123" s="212"/>
      <c r="D123" s="213" t="s">
        <v>74</v>
      </c>
      <c r="E123" s="225" t="s">
        <v>921</v>
      </c>
      <c r="F123" s="225" t="s">
        <v>1806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SUM(P124:P129)</f>
        <v>0</v>
      </c>
      <c r="Q123" s="219"/>
      <c r="R123" s="220">
        <f>SUM(R124:R129)</f>
        <v>0</v>
      </c>
      <c r="S123" s="219"/>
      <c r="T123" s="221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88</v>
      </c>
      <c r="AT123" s="223" t="s">
        <v>74</v>
      </c>
      <c r="AU123" s="223" t="s">
        <v>82</v>
      </c>
      <c r="AY123" s="222" t="s">
        <v>149</v>
      </c>
      <c r="BK123" s="224">
        <f>SUM(BK124:BK129)</f>
        <v>0</v>
      </c>
    </row>
    <row r="124" s="2" customFormat="1" ht="16.5" customHeight="1">
      <c r="A124" s="39"/>
      <c r="B124" s="40"/>
      <c r="C124" s="227" t="s">
        <v>292</v>
      </c>
      <c r="D124" s="227" t="s">
        <v>152</v>
      </c>
      <c r="E124" s="228" t="s">
        <v>1807</v>
      </c>
      <c r="F124" s="229" t="s">
        <v>1808</v>
      </c>
      <c r="G124" s="230" t="s">
        <v>299</v>
      </c>
      <c r="H124" s="231">
        <v>24</v>
      </c>
      <c r="I124" s="232"/>
      <c r="J124" s="233">
        <f>ROUND(I124*H124,2)</f>
        <v>0</v>
      </c>
      <c r="K124" s="229" t="s">
        <v>19</v>
      </c>
      <c r="L124" s="45"/>
      <c r="M124" s="234" t="s">
        <v>19</v>
      </c>
      <c r="N124" s="235" t="s">
        <v>47</v>
      </c>
      <c r="O124" s="85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244</v>
      </c>
      <c r="AT124" s="238" t="s">
        <v>152</v>
      </c>
      <c r="AU124" s="238" t="s">
        <v>88</v>
      </c>
      <c r="AY124" s="18" t="s">
        <v>149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88</v>
      </c>
      <c r="BK124" s="239">
        <f>ROUND(I124*H124,2)</f>
        <v>0</v>
      </c>
      <c r="BL124" s="18" t="s">
        <v>244</v>
      </c>
      <c r="BM124" s="238" t="s">
        <v>1809</v>
      </c>
    </row>
    <row r="125" s="2" customFormat="1" ht="16.5" customHeight="1">
      <c r="A125" s="39"/>
      <c r="B125" s="40"/>
      <c r="C125" s="227" t="s">
        <v>296</v>
      </c>
      <c r="D125" s="227" t="s">
        <v>152</v>
      </c>
      <c r="E125" s="228" t="s">
        <v>1810</v>
      </c>
      <c r="F125" s="229" t="s">
        <v>1811</v>
      </c>
      <c r="G125" s="230" t="s">
        <v>1745</v>
      </c>
      <c r="H125" s="231">
        <v>1</v>
      </c>
      <c r="I125" s="232"/>
      <c r="J125" s="233">
        <f>ROUND(I125*H125,2)</f>
        <v>0</v>
      </c>
      <c r="K125" s="229" t="s">
        <v>19</v>
      </c>
      <c r="L125" s="45"/>
      <c r="M125" s="234" t="s">
        <v>19</v>
      </c>
      <c r="N125" s="235" t="s">
        <v>47</v>
      </c>
      <c r="O125" s="85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244</v>
      </c>
      <c r="AT125" s="238" t="s">
        <v>152</v>
      </c>
      <c r="AU125" s="238" t="s">
        <v>88</v>
      </c>
      <c r="AY125" s="18" t="s">
        <v>149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88</v>
      </c>
      <c r="BK125" s="239">
        <f>ROUND(I125*H125,2)</f>
        <v>0</v>
      </c>
      <c r="BL125" s="18" t="s">
        <v>244</v>
      </c>
      <c r="BM125" s="238" t="s">
        <v>1812</v>
      </c>
    </row>
    <row r="126" s="2" customFormat="1" ht="16.5" customHeight="1">
      <c r="A126" s="39"/>
      <c r="B126" s="40"/>
      <c r="C126" s="227" t="s">
        <v>301</v>
      </c>
      <c r="D126" s="227" t="s">
        <v>152</v>
      </c>
      <c r="E126" s="228" t="s">
        <v>1813</v>
      </c>
      <c r="F126" s="229" t="s">
        <v>1814</v>
      </c>
      <c r="G126" s="230" t="s">
        <v>299</v>
      </c>
      <c r="H126" s="231">
        <v>50</v>
      </c>
      <c r="I126" s="232"/>
      <c r="J126" s="233">
        <f>ROUND(I126*H126,2)</f>
        <v>0</v>
      </c>
      <c r="K126" s="229" t="s">
        <v>19</v>
      </c>
      <c r="L126" s="45"/>
      <c r="M126" s="234" t="s">
        <v>19</v>
      </c>
      <c r="N126" s="235" t="s">
        <v>47</v>
      </c>
      <c r="O126" s="85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244</v>
      </c>
      <c r="AT126" s="238" t="s">
        <v>152</v>
      </c>
      <c r="AU126" s="238" t="s">
        <v>88</v>
      </c>
      <c r="AY126" s="18" t="s">
        <v>149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88</v>
      </c>
      <c r="BK126" s="239">
        <f>ROUND(I126*H126,2)</f>
        <v>0</v>
      </c>
      <c r="BL126" s="18" t="s">
        <v>244</v>
      </c>
      <c r="BM126" s="238" t="s">
        <v>1815</v>
      </c>
    </row>
    <row r="127" s="2" customFormat="1" ht="16.5" customHeight="1">
      <c r="A127" s="39"/>
      <c r="B127" s="40"/>
      <c r="C127" s="227" t="s">
        <v>306</v>
      </c>
      <c r="D127" s="227" t="s">
        <v>152</v>
      </c>
      <c r="E127" s="228" t="s">
        <v>1816</v>
      </c>
      <c r="F127" s="229" t="s">
        <v>1817</v>
      </c>
      <c r="G127" s="230" t="s">
        <v>1745</v>
      </c>
      <c r="H127" s="231">
        <v>1</v>
      </c>
      <c r="I127" s="232"/>
      <c r="J127" s="233">
        <f>ROUND(I127*H127,2)</f>
        <v>0</v>
      </c>
      <c r="K127" s="229" t="s">
        <v>19</v>
      </c>
      <c r="L127" s="45"/>
      <c r="M127" s="234" t="s">
        <v>19</v>
      </c>
      <c r="N127" s="235" t="s">
        <v>47</v>
      </c>
      <c r="O127" s="85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244</v>
      </c>
      <c r="AT127" s="238" t="s">
        <v>152</v>
      </c>
      <c r="AU127" s="238" t="s">
        <v>88</v>
      </c>
      <c r="AY127" s="18" t="s">
        <v>149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88</v>
      </c>
      <c r="BK127" s="239">
        <f>ROUND(I127*H127,2)</f>
        <v>0</v>
      </c>
      <c r="BL127" s="18" t="s">
        <v>244</v>
      </c>
      <c r="BM127" s="238" t="s">
        <v>1818</v>
      </c>
    </row>
    <row r="128" s="2" customFormat="1" ht="16.5" customHeight="1">
      <c r="A128" s="39"/>
      <c r="B128" s="40"/>
      <c r="C128" s="227" t="s">
        <v>311</v>
      </c>
      <c r="D128" s="227" t="s">
        <v>152</v>
      </c>
      <c r="E128" s="228" t="s">
        <v>1819</v>
      </c>
      <c r="F128" s="229" t="s">
        <v>1820</v>
      </c>
      <c r="G128" s="230" t="s">
        <v>1745</v>
      </c>
      <c r="H128" s="231">
        <v>1</v>
      </c>
      <c r="I128" s="232"/>
      <c r="J128" s="233">
        <f>ROUND(I128*H128,2)</f>
        <v>0</v>
      </c>
      <c r="K128" s="229" t="s">
        <v>19</v>
      </c>
      <c r="L128" s="45"/>
      <c r="M128" s="234" t="s">
        <v>19</v>
      </c>
      <c r="N128" s="235" t="s">
        <v>47</v>
      </c>
      <c r="O128" s="85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244</v>
      </c>
      <c r="AT128" s="238" t="s">
        <v>152</v>
      </c>
      <c r="AU128" s="238" t="s">
        <v>88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88</v>
      </c>
      <c r="BK128" s="239">
        <f>ROUND(I128*H128,2)</f>
        <v>0</v>
      </c>
      <c r="BL128" s="18" t="s">
        <v>244</v>
      </c>
      <c r="BM128" s="238" t="s">
        <v>1821</v>
      </c>
    </row>
    <row r="129" s="2" customFormat="1" ht="24" customHeight="1">
      <c r="A129" s="39"/>
      <c r="B129" s="40"/>
      <c r="C129" s="227" t="s">
        <v>317</v>
      </c>
      <c r="D129" s="227" t="s">
        <v>152</v>
      </c>
      <c r="E129" s="228" t="s">
        <v>1822</v>
      </c>
      <c r="F129" s="229" t="s">
        <v>1823</v>
      </c>
      <c r="G129" s="230" t="s">
        <v>1745</v>
      </c>
      <c r="H129" s="231">
        <v>1</v>
      </c>
      <c r="I129" s="232"/>
      <c r="J129" s="233">
        <f>ROUND(I129*H129,2)</f>
        <v>0</v>
      </c>
      <c r="K129" s="229" t="s">
        <v>19</v>
      </c>
      <c r="L129" s="45"/>
      <c r="M129" s="283" t="s">
        <v>19</v>
      </c>
      <c r="N129" s="284" t="s">
        <v>47</v>
      </c>
      <c r="O129" s="285"/>
      <c r="P129" s="286">
        <f>O129*H129</f>
        <v>0</v>
      </c>
      <c r="Q129" s="286">
        <v>0</v>
      </c>
      <c r="R129" s="286">
        <f>Q129*H129</f>
        <v>0</v>
      </c>
      <c r="S129" s="286">
        <v>0</v>
      </c>
      <c r="T129" s="28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244</v>
      </c>
      <c r="AT129" s="238" t="s">
        <v>152</v>
      </c>
      <c r="AU129" s="238" t="s">
        <v>88</v>
      </c>
      <c r="AY129" s="18" t="s">
        <v>149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88</v>
      </c>
      <c r="BK129" s="239">
        <f>ROUND(I129*H129,2)</f>
        <v>0</v>
      </c>
      <c r="BL129" s="18" t="s">
        <v>244</v>
      </c>
      <c r="BM129" s="238" t="s">
        <v>1824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176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2rbmdtuSsbFwQ9EJyi6q5G8nGCJ+ggfYi0Ql8z1QJFTpA5U1tY03zS65NQO+zetAd7wk5K7ot7e3ThjF9ixzHw==" hashValue="FJJZqhnGEsSK9KMxBohOdLvaEo/Pc1kCnNL58ITj2h8VMnKDlokUbBUjHJZg62sqDFKDbvCUp0PRZ5jY002AQA==" algorithmName="SHA-512" password="CC35"/>
  <autoFilter ref="C91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82</v>
      </c>
    </row>
    <row r="4" s="1" customFormat="1" ht="24.96" customHeight="1">
      <c r="B4" s="21"/>
      <c r="D4" s="143" t="s">
        <v>105</v>
      </c>
      <c r="I4" s="139"/>
      <c r="L4" s="21"/>
      <c r="M4" s="144" t="s">
        <v>10</v>
      </c>
      <c r="AT4" s="18" t="s">
        <v>4</v>
      </c>
    </row>
    <row r="5" s="1" customFormat="1" ht="6.96" customHeight="1">
      <c r="B5" s="21"/>
      <c r="I5" s="139"/>
      <c r="L5" s="21"/>
    </row>
    <row r="6" s="1" customFormat="1" ht="12" customHeight="1">
      <c r="B6" s="21"/>
      <c r="D6" s="145" t="s">
        <v>16</v>
      </c>
      <c r="I6" s="139"/>
      <c r="L6" s="21"/>
    </row>
    <row r="7" s="1" customFormat="1" ht="16.5" customHeight="1">
      <c r="B7" s="21"/>
      <c r="E7" s="146" t="str">
        <f>'Rekapitulace stavby'!K6</f>
        <v>Ivanovice na Hané ON - oprava (bytové)</v>
      </c>
      <c r="F7" s="145"/>
      <c r="G7" s="145"/>
      <c r="H7" s="145"/>
      <c r="I7" s="139"/>
      <c r="L7" s="21"/>
    </row>
    <row r="8" s="2" customFormat="1" ht="12" customHeight="1">
      <c r="A8" s="39"/>
      <c r="B8" s="45"/>
      <c r="C8" s="39"/>
      <c r="D8" s="145" t="s">
        <v>106</v>
      </c>
      <c r="E8" s="39"/>
      <c r="F8" s="39"/>
      <c r="G8" s="39"/>
      <c r="H8" s="39"/>
      <c r="I8" s="147"/>
      <c r="J8" s="39"/>
      <c r="K8" s="39"/>
      <c r="L8" s="14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9" t="s">
        <v>1825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5" t="s">
        <v>18</v>
      </c>
      <c r="E11" s="39"/>
      <c r="F11" s="134" t="s">
        <v>19</v>
      </c>
      <c r="G11" s="39"/>
      <c r="H11" s="39"/>
      <c r="I11" s="150" t="s">
        <v>20</v>
      </c>
      <c r="J11" s="134" t="s">
        <v>19</v>
      </c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21</v>
      </c>
      <c r="E12" s="39"/>
      <c r="F12" s="134" t="s">
        <v>22</v>
      </c>
      <c r="G12" s="39"/>
      <c r="H12" s="39"/>
      <c r="I12" s="150" t="s">
        <v>23</v>
      </c>
      <c r="J12" s="151" t="str">
        <f>'Rekapitulace stavby'!AN8</f>
        <v>4. 7. 2019</v>
      </c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7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25</v>
      </c>
      <c r="E14" s="39"/>
      <c r="F14" s="39"/>
      <c r="G14" s="39"/>
      <c r="H14" s="39"/>
      <c r="I14" s="150" t="s">
        <v>26</v>
      </c>
      <c r="J14" s="134" t="s">
        <v>27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50" t="s">
        <v>29</v>
      </c>
      <c r="J15" s="134" t="s">
        <v>30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7"/>
      <c r="J16" s="39"/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5" t="s">
        <v>31</v>
      </c>
      <c r="E17" s="39"/>
      <c r="F17" s="39"/>
      <c r="G17" s="39"/>
      <c r="H17" s="39"/>
      <c r="I17" s="150" t="s">
        <v>26</v>
      </c>
      <c r="J17" s="34" t="str">
        <f>'Rekapitulace stavby'!AN13</f>
        <v>Vyplň údaj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50" t="s">
        <v>29</v>
      </c>
      <c r="J18" s="34" t="str">
        <f>'Rekapitulace stavby'!AN14</f>
        <v>Vyplň údaj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7"/>
      <c r="J19" s="39"/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5" t="s">
        <v>33</v>
      </c>
      <c r="E20" s="39"/>
      <c r="F20" s="39"/>
      <c r="G20" s="39"/>
      <c r="H20" s="39"/>
      <c r="I20" s="150" t="s">
        <v>26</v>
      </c>
      <c r="J20" s="134" t="s">
        <v>34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110</v>
      </c>
      <c r="F21" s="39"/>
      <c r="G21" s="39"/>
      <c r="H21" s="39"/>
      <c r="I21" s="150" t="s">
        <v>29</v>
      </c>
      <c r="J21" s="134" t="s">
        <v>36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7"/>
      <c r="J22" s="39"/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5" t="s">
        <v>38</v>
      </c>
      <c r="E23" s="39"/>
      <c r="F23" s="39"/>
      <c r="G23" s="39"/>
      <c r="H23" s="39"/>
      <c r="I23" s="150" t="s">
        <v>26</v>
      </c>
      <c r="J23" s="134" t="str">
        <f>IF('Rekapitulace stavby'!AN19="","",'Rekapitulace stavby'!AN19)</f>
        <v/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50" t="s">
        <v>29</v>
      </c>
      <c r="J24" s="134" t="str">
        <f>IF('Rekapitulace stavby'!AN20="","",'Rekapitulace stavby'!AN20)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7"/>
      <c r="J25" s="39"/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5" t="s">
        <v>39</v>
      </c>
      <c r="E26" s="39"/>
      <c r="F26" s="39"/>
      <c r="G26" s="39"/>
      <c r="H26" s="39"/>
      <c r="I26" s="147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9.25" customHeight="1">
      <c r="A27" s="152"/>
      <c r="B27" s="153"/>
      <c r="C27" s="152"/>
      <c r="D27" s="152"/>
      <c r="E27" s="154" t="s">
        <v>40</v>
      </c>
      <c r="F27" s="154"/>
      <c r="G27" s="154"/>
      <c r="H27" s="154"/>
      <c r="I27" s="155"/>
      <c r="J27" s="152"/>
      <c r="K27" s="152"/>
      <c r="L27" s="156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7"/>
      <c r="E29" s="157"/>
      <c r="F29" s="157"/>
      <c r="G29" s="157"/>
      <c r="H29" s="157"/>
      <c r="I29" s="158"/>
      <c r="J29" s="157"/>
      <c r="K29" s="157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9" t="s">
        <v>41</v>
      </c>
      <c r="E30" s="39"/>
      <c r="F30" s="39"/>
      <c r="G30" s="39"/>
      <c r="H30" s="39"/>
      <c r="I30" s="147"/>
      <c r="J30" s="160">
        <f>ROUND(J84, 2)</f>
        <v>0</v>
      </c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1" t="s">
        <v>43</v>
      </c>
      <c r="G32" s="39"/>
      <c r="H32" s="39"/>
      <c r="I32" s="162" t="s">
        <v>42</v>
      </c>
      <c r="J32" s="161" t="s">
        <v>44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45</v>
      </c>
      <c r="E33" s="145" t="s">
        <v>46</v>
      </c>
      <c r="F33" s="164">
        <f>ROUND((SUM(BE84:BE93)),  2)</f>
        <v>0</v>
      </c>
      <c r="G33" s="39"/>
      <c r="H33" s="39"/>
      <c r="I33" s="165">
        <v>0.20999999999999999</v>
      </c>
      <c r="J33" s="164">
        <f>ROUND(((SUM(BE84:BE93))*I33),  2)</f>
        <v>0</v>
      </c>
      <c r="K33" s="39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5" t="s">
        <v>47</v>
      </c>
      <c r="F34" s="164">
        <f>ROUND((SUM(BF84:BF93)),  2)</f>
        <v>0</v>
      </c>
      <c r="G34" s="39"/>
      <c r="H34" s="39"/>
      <c r="I34" s="165">
        <v>0.14999999999999999</v>
      </c>
      <c r="J34" s="164">
        <f>ROUND(((SUM(BF84:BF93))*I34), 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5" t="s">
        <v>48</v>
      </c>
      <c r="F35" s="164">
        <f>ROUND((SUM(BG84:BG93)),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49</v>
      </c>
      <c r="F36" s="164">
        <f>ROUND((SUM(BH84:BH93)),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50</v>
      </c>
      <c r="F37" s="164">
        <f>ROUND((SUM(BI84:BI93)),  2)</f>
        <v>0</v>
      </c>
      <c r="G37" s="39"/>
      <c r="H37" s="39"/>
      <c r="I37" s="165">
        <v>0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7"/>
      <c r="J38" s="39"/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51</v>
      </c>
      <c r="E39" s="168"/>
      <c r="F39" s="168"/>
      <c r="G39" s="169" t="s">
        <v>52</v>
      </c>
      <c r="H39" s="170" t="s">
        <v>53</v>
      </c>
      <c r="I39" s="171"/>
      <c r="J39" s="172">
        <f>SUM(J30:J37)</f>
        <v>0</v>
      </c>
      <c r="K39" s="173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74"/>
      <c r="C40" s="175"/>
      <c r="D40" s="175"/>
      <c r="E40" s="175"/>
      <c r="F40" s="175"/>
      <c r="G40" s="175"/>
      <c r="H40" s="175"/>
      <c r="I40" s="176"/>
      <c r="J40" s="175"/>
      <c r="K40" s="175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77"/>
      <c r="C44" s="178"/>
      <c r="D44" s="178"/>
      <c r="E44" s="178"/>
      <c r="F44" s="178"/>
      <c r="G44" s="178"/>
      <c r="H44" s="178"/>
      <c r="I44" s="179"/>
      <c r="J44" s="178"/>
      <c r="K44" s="178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147"/>
      <c r="J45" s="41"/>
      <c r="K45" s="41"/>
      <c r="L45" s="14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47"/>
      <c r="J46" s="41"/>
      <c r="K46" s="41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80" t="str">
        <f>E7</f>
        <v>Ivanovice na Hané ON - oprava (bytové)</v>
      </c>
      <c r="F48" s="33"/>
      <c r="G48" s="33"/>
      <c r="H48" s="33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47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50" t="s">
        <v>23</v>
      </c>
      <c r="J52" s="73" t="str">
        <f>IF(J12="","",J12)</f>
        <v>4. 7. 2019</v>
      </c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7.9" customHeight="1">
      <c r="A54" s="39"/>
      <c r="B54" s="40"/>
      <c r="C54" s="33" t="s">
        <v>25</v>
      </c>
      <c r="D54" s="41"/>
      <c r="E54" s="41"/>
      <c r="F54" s="28" t="str">
        <f>E15</f>
        <v>SŽDC, s.o., Dlážděná 1003/7, 11000 Praha-N.Město</v>
      </c>
      <c r="G54" s="41"/>
      <c r="H54" s="41"/>
      <c r="I54" s="150" t="s">
        <v>33</v>
      </c>
      <c r="J54" s="37" t="str">
        <f>E21</f>
        <v>DSK PLAN s.r.o., Staňkova 41, Brno</v>
      </c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150" t="s">
        <v>38</v>
      </c>
      <c r="J55" s="37" t="str">
        <f>E24</f>
        <v xml:space="preserve"> </v>
      </c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47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81" t="s">
        <v>112</v>
      </c>
      <c r="D57" s="182"/>
      <c r="E57" s="182"/>
      <c r="F57" s="182"/>
      <c r="G57" s="182"/>
      <c r="H57" s="182"/>
      <c r="I57" s="183"/>
      <c r="J57" s="184" t="s">
        <v>113</v>
      </c>
      <c r="K57" s="182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47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85" t="s">
        <v>73</v>
      </c>
      <c r="D59" s="41"/>
      <c r="E59" s="41"/>
      <c r="F59" s="41"/>
      <c r="G59" s="41"/>
      <c r="H59" s="41"/>
      <c r="I59" s="147"/>
      <c r="J59" s="103">
        <f>J84</f>
        <v>0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86"/>
      <c r="C60" s="187"/>
      <c r="D60" s="188" t="s">
        <v>1826</v>
      </c>
      <c r="E60" s="189"/>
      <c r="F60" s="189"/>
      <c r="G60" s="189"/>
      <c r="H60" s="189"/>
      <c r="I60" s="190"/>
      <c r="J60" s="191">
        <f>J85</f>
        <v>0</v>
      </c>
      <c r="K60" s="187"/>
      <c r="L60" s="19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86"/>
      <c r="C61" s="187"/>
      <c r="D61" s="188" t="s">
        <v>1827</v>
      </c>
      <c r="E61" s="189"/>
      <c r="F61" s="189"/>
      <c r="G61" s="189"/>
      <c r="H61" s="189"/>
      <c r="I61" s="190"/>
      <c r="J61" s="191">
        <f>J87</f>
        <v>0</v>
      </c>
      <c r="K61" s="187"/>
      <c r="L61" s="19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86"/>
      <c r="C62" s="187"/>
      <c r="D62" s="188" t="s">
        <v>1828</v>
      </c>
      <c r="E62" s="189"/>
      <c r="F62" s="189"/>
      <c r="G62" s="189"/>
      <c r="H62" s="189"/>
      <c r="I62" s="190"/>
      <c r="J62" s="191">
        <f>J89</f>
        <v>0</v>
      </c>
      <c r="K62" s="187"/>
      <c r="L62" s="19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86"/>
      <c r="C63" s="187"/>
      <c r="D63" s="188" t="s">
        <v>1825</v>
      </c>
      <c r="E63" s="189"/>
      <c r="F63" s="189"/>
      <c r="G63" s="189"/>
      <c r="H63" s="189"/>
      <c r="I63" s="190"/>
      <c r="J63" s="191">
        <f>J91</f>
        <v>0</v>
      </c>
      <c r="K63" s="187"/>
      <c r="L63" s="19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93"/>
      <c r="C64" s="126"/>
      <c r="D64" s="194" t="s">
        <v>1829</v>
      </c>
      <c r="E64" s="195"/>
      <c r="F64" s="195"/>
      <c r="G64" s="195"/>
      <c r="H64" s="195"/>
      <c r="I64" s="196"/>
      <c r="J64" s="197">
        <f>J92</f>
        <v>0</v>
      </c>
      <c r="K64" s="126"/>
      <c r="L64" s="19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147"/>
      <c r="J65" s="41"/>
      <c r="K65" s="41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176"/>
      <c r="J66" s="61"/>
      <c r="K66" s="6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179"/>
      <c r="J70" s="63"/>
      <c r="K70" s="63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134</v>
      </c>
      <c r="D71" s="41"/>
      <c r="E71" s="41"/>
      <c r="F71" s="41"/>
      <c r="G71" s="41"/>
      <c r="H71" s="41"/>
      <c r="I71" s="147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147"/>
      <c r="J72" s="41"/>
      <c r="K72" s="4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147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80" t="str">
        <f>E7</f>
        <v>Ivanovice na Hané ON - oprava (bytové)</v>
      </c>
      <c r="F74" s="33"/>
      <c r="G74" s="33"/>
      <c r="H74" s="33"/>
      <c r="I74" s="147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106</v>
      </c>
      <c r="D75" s="41"/>
      <c r="E75" s="41"/>
      <c r="F75" s="41"/>
      <c r="G75" s="41"/>
      <c r="H75" s="41"/>
      <c r="I75" s="147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VRN - Vedlejší rozpočtové náklady</v>
      </c>
      <c r="F76" s="41"/>
      <c r="G76" s="41"/>
      <c r="H76" s="41"/>
      <c r="I76" s="147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47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150" t="s">
        <v>23</v>
      </c>
      <c r="J78" s="73" t="str">
        <f>IF(J12="","",J12)</f>
        <v>4. 7. 2019</v>
      </c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147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7.9" customHeight="1">
      <c r="A80" s="39"/>
      <c r="B80" s="40"/>
      <c r="C80" s="33" t="s">
        <v>25</v>
      </c>
      <c r="D80" s="41"/>
      <c r="E80" s="41"/>
      <c r="F80" s="28" t="str">
        <f>E15</f>
        <v>SŽDC, s.o., Dlážděná 1003/7, 11000 Praha-N.Město</v>
      </c>
      <c r="G80" s="41"/>
      <c r="H80" s="41"/>
      <c r="I80" s="150" t="s">
        <v>33</v>
      </c>
      <c r="J80" s="37" t="str">
        <f>E21</f>
        <v>DSK PLAN s.r.o., Staňkova 41, Brno</v>
      </c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31</v>
      </c>
      <c r="D81" s="41"/>
      <c r="E81" s="41"/>
      <c r="F81" s="28" t="str">
        <f>IF(E18="","",E18)</f>
        <v>Vyplň údaj</v>
      </c>
      <c r="G81" s="41"/>
      <c r="H81" s="41"/>
      <c r="I81" s="150" t="s">
        <v>38</v>
      </c>
      <c r="J81" s="37" t="str">
        <f>E24</f>
        <v xml:space="preserve"> </v>
      </c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147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99"/>
      <c r="B83" s="200"/>
      <c r="C83" s="201" t="s">
        <v>135</v>
      </c>
      <c r="D83" s="202" t="s">
        <v>60</v>
      </c>
      <c r="E83" s="202" t="s">
        <v>56</v>
      </c>
      <c r="F83" s="202" t="s">
        <v>57</v>
      </c>
      <c r="G83" s="202" t="s">
        <v>136</v>
      </c>
      <c r="H83" s="202" t="s">
        <v>137</v>
      </c>
      <c r="I83" s="203" t="s">
        <v>138</v>
      </c>
      <c r="J83" s="202" t="s">
        <v>113</v>
      </c>
      <c r="K83" s="204" t="s">
        <v>139</v>
      </c>
      <c r="L83" s="205"/>
      <c r="M83" s="93" t="s">
        <v>19</v>
      </c>
      <c r="N83" s="94" t="s">
        <v>45</v>
      </c>
      <c r="O83" s="94" t="s">
        <v>140</v>
      </c>
      <c r="P83" s="94" t="s">
        <v>141</v>
      </c>
      <c r="Q83" s="94" t="s">
        <v>142</v>
      </c>
      <c r="R83" s="94" t="s">
        <v>143</v>
      </c>
      <c r="S83" s="94" t="s">
        <v>144</v>
      </c>
      <c r="T83" s="95" t="s">
        <v>145</v>
      </c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/>
    </row>
    <row r="84" s="2" customFormat="1" ht="22.8" customHeight="1">
      <c r="A84" s="39"/>
      <c r="B84" s="40"/>
      <c r="C84" s="100" t="s">
        <v>146</v>
      </c>
      <c r="D84" s="41"/>
      <c r="E84" s="41"/>
      <c r="F84" s="41"/>
      <c r="G84" s="41"/>
      <c r="H84" s="41"/>
      <c r="I84" s="147"/>
      <c r="J84" s="206">
        <f>BK84</f>
        <v>0</v>
      </c>
      <c r="K84" s="41"/>
      <c r="L84" s="45"/>
      <c r="M84" s="96"/>
      <c r="N84" s="207"/>
      <c r="O84" s="97"/>
      <c r="P84" s="208">
        <f>P85+P87+P89+P91</f>
        <v>0</v>
      </c>
      <c r="Q84" s="97"/>
      <c r="R84" s="208">
        <f>R85+R87+R89+R91</f>
        <v>0</v>
      </c>
      <c r="S84" s="97"/>
      <c r="T84" s="209">
        <f>T85+T87+T89+T91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74</v>
      </c>
      <c r="AU84" s="18" t="s">
        <v>114</v>
      </c>
      <c r="BK84" s="210">
        <f>BK85+BK87+BK89+BK91</f>
        <v>0</v>
      </c>
    </row>
    <row r="85" s="12" customFormat="1" ht="25.92" customHeight="1">
      <c r="A85" s="12"/>
      <c r="B85" s="211"/>
      <c r="C85" s="212"/>
      <c r="D85" s="213" t="s">
        <v>74</v>
      </c>
      <c r="E85" s="214" t="s">
        <v>1830</v>
      </c>
      <c r="F85" s="214" t="s">
        <v>1831</v>
      </c>
      <c r="G85" s="212"/>
      <c r="H85" s="212"/>
      <c r="I85" s="215"/>
      <c r="J85" s="216">
        <f>BK85</f>
        <v>0</v>
      </c>
      <c r="K85" s="212"/>
      <c r="L85" s="217"/>
      <c r="M85" s="218"/>
      <c r="N85" s="219"/>
      <c r="O85" s="219"/>
      <c r="P85" s="220">
        <f>P86</f>
        <v>0</v>
      </c>
      <c r="Q85" s="219"/>
      <c r="R85" s="220">
        <f>R86</f>
        <v>0</v>
      </c>
      <c r="S85" s="219"/>
      <c r="T85" s="221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22" t="s">
        <v>82</v>
      </c>
      <c r="AT85" s="223" t="s">
        <v>74</v>
      </c>
      <c r="AU85" s="223" t="s">
        <v>75</v>
      </c>
      <c r="AY85" s="222" t="s">
        <v>149</v>
      </c>
      <c r="BK85" s="224">
        <f>BK86</f>
        <v>0</v>
      </c>
    </row>
    <row r="86" s="2" customFormat="1" ht="16.5" customHeight="1">
      <c r="A86" s="39"/>
      <c r="B86" s="40"/>
      <c r="C86" s="227" t="s">
        <v>82</v>
      </c>
      <c r="D86" s="227" t="s">
        <v>152</v>
      </c>
      <c r="E86" s="228" t="s">
        <v>1832</v>
      </c>
      <c r="F86" s="229" t="s">
        <v>1833</v>
      </c>
      <c r="G86" s="230" t="s">
        <v>1834</v>
      </c>
      <c r="H86" s="231">
        <v>1</v>
      </c>
      <c r="I86" s="232"/>
      <c r="J86" s="233">
        <f>ROUND(I86*H86,2)</f>
        <v>0</v>
      </c>
      <c r="K86" s="229" t="s">
        <v>156</v>
      </c>
      <c r="L86" s="45"/>
      <c r="M86" s="234" t="s">
        <v>19</v>
      </c>
      <c r="N86" s="235" t="s">
        <v>47</v>
      </c>
      <c r="O86" s="85"/>
      <c r="P86" s="236">
        <f>O86*H86</f>
        <v>0</v>
      </c>
      <c r="Q86" s="236">
        <v>0</v>
      </c>
      <c r="R86" s="236">
        <f>Q86*H86</f>
        <v>0</v>
      </c>
      <c r="S86" s="236">
        <v>0</v>
      </c>
      <c r="T86" s="23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8" t="s">
        <v>1835</v>
      </c>
      <c r="AT86" s="238" t="s">
        <v>152</v>
      </c>
      <c r="AU86" s="238" t="s">
        <v>82</v>
      </c>
      <c r="AY86" s="18" t="s">
        <v>149</v>
      </c>
      <c r="BE86" s="239">
        <f>IF(N86="základní",J86,0)</f>
        <v>0</v>
      </c>
      <c r="BF86" s="239">
        <f>IF(N86="snížená",J86,0)</f>
        <v>0</v>
      </c>
      <c r="BG86" s="239">
        <f>IF(N86="zákl. přenesená",J86,0)</f>
        <v>0</v>
      </c>
      <c r="BH86" s="239">
        <f>IF(N86="sníž. přenesená",J86,0)</f>
        <v>0</v>
      </c>
      <c r="BI86" s="239">
        <f>IF(N86="nulová",J86,0)</f>
        <v>0</v>
      </c>
      <c r="BJ86" s="18" t="s">
        <v>88</v>
      </c>
      <c r="BK86" s="239">
        <f>ROUND(I86*H86,2)</f>
        <v>0</v>
      </c>
      <c r="BL86" s="18" t="s">
        <v>1835</v>
      </c>
      <c r="BM86" s="238" t="s">
        <v>1836</v>
      </c>
    </row>
    <row r="87" s="12" customFormat="1" ht="25.92" customHeight="1">
      <c r="A87" s="12"/>
      <c r="B87" s="211"/>
      <c r="C87" s="212"/>
      <c r="D87" s="213" t="s">
        <v>74</v>
      </c>
      <c r="E87" s="214" t="s">
        <v>1837</v>
      </c>
      <c r="F87" s="214" t="s">
        <v>1838</v>
      </c>
      <c r="G87" s="212"/>
      <c r="H87" s="212"/>
      <c r="I87" s="215"/>
      <c r="J87" s="216">
        <f>BK87</f>
        <v>0</v>
      </c>
      <c r="K87" s="212"/>
      <c r="L87" s="217"/>
      <c r="M87" s="218"/>
      <c r="N87" s="219"/>
      <c r="O87" s="219"/>
      <c r="P87" s="220">
        <f>P88</f>
        <v>0</v>
      </c>
      <c r="Q87" s="219"/>
      <c r="R87" s="220">
        <f>R88</f>
        <v>0</v>
      </c>
      <c r="S87" s="219"/>
      <c r="T87" s="221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2" t="s">
        <v>82</v>
      </c>
      <c r="AT87" s="223" t="s">
        <v>74</v>
      </c>
      <c r="AU87" s="223" t="s">
        <v>75</v>
      </c>
      <c r="AY87" s="222" t="s">
        <v>149</v>
      </c>
      <c r="BK87" s="224">
        <f>BK88</f>
        <v>0</v>
      </c>
    </row>
    <row r="88" s="2" customFormat="1" ht="16.5" customHeight="1">
      <c r="A88" s="39"/>
      <c r="B88" s="40"/>
      <c r="C88" s="227" t="s">
        <v>88</v>
      </c>
      <c r="D88" s="227" t="s">
        <v>152</v>
      </c>
      <c r="E88" s="228" t="s">
        <v>1839</v>
      </c>
      <c r="F88" s="229" t="s">
        <v>1838</v>
      </c>
      <c r="G88" s="230" t="s">
        <v>1834</v>
      </c>
      <c r="H88" s="231">
        <v>1</v>
      </c>
      <c r="I88" s="232"/>
      <c r="J88" s="233">
        <f>ROUND(I88*H88,2)</f>
        <v>0</v>
      </c>
      <c r="K88" s="229" t="s">
        <v>156</v>
      </c>
      <c r="L88" s="45"/>
      <c r="M88" s="234" t="s">
        <v>19</v>
      </c>
      <c r="N88" s="235" t="s">
        <v>47</v>
      </c>
      <c r="O88" s="85"/>
      <c r="P88" s="236">
        <f>O88*H88</f>
        <v>0</v>
      </c>
      <c r="Q88" s="236">
        <v>0</v>
      </c>
      <c r="R88" s="236">
        <f>Q88*H88</f>
        <v>0</v>
      </c>
      <c r="S88" s="236">
        <v>0</v>
      </c>
      <c r="T88" s="23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8" t="s">
        <v>1835</v>
      </c>
      <c r="AT88" s="238" t="s">
        <v>152</v>
      </c>
      <c r="AU88" s="238" t="s">
        <v>82</v>
      </c>
      <c r="AY88" s="18" t="s">
        <v>149</v>
      </c>
      <c r="BE88" s="239">
        <f>IF(N88="základní",J88,0)</f>
        <v>0</v>
      </c>
      <c r="BF88" s="239">
        <f>IF(N88="snížená",J88,0)</f>
        <v>0</v>
      </c>
      <c r="BG88" s="239">
        <f>IF(N88="zákl. přenesená",J88,0)</f>
        <v>0</v>
      </c>
      <c r="BH88" s="239">
        <f>IF(N88="sníž. přenesená",J88,0)</f>
        <v>0</v>
      </c>
      <c r="BI88" s="239">
        <f>IF(N88="nulová",J88,0)</f>
        <v>0</v>
      </c>
      <c r="BJ88" s="18" t="s">
        <v>88</v>
      </c>
      <c r="BK88" s="239">
        <f>ROUND(I88*H88,2)</f>
        <v>0</v>
      </c>
      <c r="BL88" s="18" t="s">
        <v>1835</v>
      </c>
      <c r="BM88" s="238" t="s">
        <v>1840</v>
      </c>
    </row>
    <row r="89" s="12" customFormat="1" ht="25.92" customHeight="1">
      <c r="A89" s="12"/>
      <c r="B89" s="211"/>
      <c r="C89" s="212"/>
      <c r="D89" s="213" t="s">
        <v>74</v>
      </c>
      <c r="E89" s="214" t="s">
        <v>1841</v>
      </c>
      <c r="F89" s="214" t="s">
        <v>1842</v>
      </c>
      <c r="G89" s="212"/>
      <c r="H89" s="212"/>
      <c r="I89" s="215"/>
      <c r="J89" s="216">
        <f>BK89</f>
        <v>0</v>
      </c>
      <c r="K89" s="212"/>
      <c r="L89" s="217"/>
      <c r="M89" s="218"/>
      <c r="N89" s="219"/>
      <c r="O89" s="219"/>
      <c r="P89" s="220">
        <f>P90</f>
        <v>0</v>
      </c>
      <c r="Q89" s="219"/>
      <c r="R89" s="220">
        <f>R90</f>
        <v>0</v>
      </c>
      <c r="S89" s="219"/>
      <c r="T89" s="221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2" t="s">
        <v>82</v>
      </c>
      <c r="AT89" s="223" t="s">
        <v>74</v>
      </c>
      <c r="AU89" s="223" t="s">
        <v>75</v>
      </c>
      <c r="AY89" s="222" t="s">
        <v>149</v>
      </c>
      <c r="BK89" s="224">
        <f>BK90</f>
        <v>0</v>
      </c>
    </row>
    <row r="90" s="2" customFormat="1" ht="16.5" customHeight="1">
      <c r="A90" s="39"/>
      <c r="B90" s="40"/>
      <c r="C90" s="227" t="s">
        <v>150</v>
      </c>
      <c r="D90" s="227" t="s">
        <v>152</v>
      </c>
      <c r="E90" s="228" t="s">
        <v>1843</v>
      </c>
      <c r="F90" s="229" t="s">
        <v>1842</v>
      </c>
      <c r="G90" s="230" t="s">
        <v>1834</v>
      </c>
      <c r="H90" s="231">
        <v>1</v>
      </c>
      <c r="I90" s="232"/>
      <c r="J90" s="233">
        <f>ROUND(I90*H90,2)</f>
        <v>0</v>
      </c>
      <c r="K90" s="229" t="s">
        <v>156</v>
      </c>
      <c r="L90" s="45"/>
      <c r="M90" s="234" t="s">
        <v>19</v>
      </c>
      <c r="N90" s="235" t="s">
        <v>47</v>
      </c>
      <c r="O90" s="85"/>
      <c r="P90" s="236">
        <f>O90*H90</f>
        <v>0</v>
      </c>
      <c r="Q90" s="236">
        <v>0</v>
      </c>
      <c r="R90" s="236">
        <f>Q90*H90</f>
        <v>0</v>
      </c>
      <c r="S90" s="236">
        <v>0</v>
      </c>
      <c r="T90" s="23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8" t="s">
        <v>1835</v>
      </c>
      <c r="AT90" s="238" t="s">
        <v>152</v>
      </c>
      <c r="AU90" s="238" t="s">
        <v>82</v>
      </c>
      <c r="AY90" s="18" t="s">
        <v>149</v>
      </c>
      <c r="BE90" s="239">
        <f>IF(N90="základní",J90,0)</f>
        <v>0</v>
      </c>
      <c r="BF90" s="239">
        <f>IF(N90="snížená",J90,0)</f>
        <v>0</v>
      </c>
      <c r="BG90" s="239">
        <f>IF(N90="zákl. přenesená",J90,0)</f>
        <v>0</v>
      </c>
      <c r="BH90" s="239">
        <f>IF(N90="sníž. přenesená",J90,0)</f>
        <v>0</v>
      </c>
      <c r="BI90" s="239">
        <f>IF(N90="nulová",J90,0)</f>
        <v>0</v>
      </c>
      <c r="BJ90" s="18" t="s">
        <v>88</v>
      </c>
      <c r="BK90" s="239">
        <f>ROUND(I90*H90,2)</f>
        <v>0</v>
      </c>
      <c r="BL90" s="18" t="s">
        <v>1835</v>
      </c>
      <c r="BM90" s="238" t="s">
        <v>1844</v>
      </c>
    </row>
    <row r="91" s="12" customFormat="1" ht="25.92" customHeight="1">
      <c r="A91" s="12"/>
      <c r="B91" s="211"/>
      <c r="C91" s="212"/>
      <c r="D91" s="213" t="s">
        <v>74</v>
      </c>
      <c r="E91" s="214" t="s">
        <v>102</v>
      </c>
      <c r="F91" s="214" t="s">
        <v>103</v>
      </c>
      <c r="G91" s="212"/>
      <c r="H91" s="212"/>
      <c r="I91" s="215"/>
      <c r="J91" s="216">
        <f>BK91</f>
        <v>0</v>
      </c>
      <c r="K91" s="212"/>
      <c r="L91" s="217"/>
      <c r="M91" s="218"/>
      <c r="N91" s="219"/>
      <c r="O91" s="219"/>
      <c r="P91" s="220">
        <f>P92</f>
        <v>0</v>
      </c>
      <c r="Q91" s="219"/>
      <c r="R91" s="220">
        <f>R92</f>
        <v>0</v>
      </c>
      <c r="S91" s="219"/>
      <c r="T91" s="221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2" t="s">
        <v>82</v>
      </c>
      <c r="AT91" s="223" t="s">
        <v>74</v>
      </c>
      <c r="AU91" s="223" t="s">
        <v>75</v>
      </c>
      <c r="AY91" s="222" t="s">
        <v>149</v>
      </c>
      <c r="BK91" s="224">
        <f>BK92</f>
        <v>0</v>
      </c>
    </row>
    <row r="92" s="12" customFormat="1" ht="22.8" customHeight="1">
      <c r="A92" s="12"/>
      <c r="B92" s="211"/>
      <c r="C92" s="212"/>
      <c r="D92" s="213" t="s">
        <v>74</v>
      </c>
      <c r="E92" s="225" t="s">
        <v>1845</v>
      </c>
      <c r="F92" s="225" t="s">
        <v>1846</v>
      </c>
      <c r="G92" s="212"/>
      <c r="H92" s="212"/>
      <c r="I92" s="215"/>
      <c r="J92" s="226">
        <f>BK92</f>
        <v>0</v>
      </c>
      <c r="K92" s="212"/>
      <c r="L92" s="217"/>
      <c r="M92" s="218"/>
      <c r="N92" s="219"/>
      <c r="O92" s="219"/>
      <c r="P92" s="220">
        <f>P93</f>
        <v>0</v>
      </c>
      <c r="Q92" s="219"/>
      <c r="R92" s="220">
        <f>R93</f>
        <v>0</v>
      </c>
      <c r="S92" s="219"/>
      <c r="T92" s="221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2" t="s">
        <v>178</v>
      </c>
      <c r="AT92" s="223" t="s">
        <v>74</v>
      </c>
      <c r="AU92" s="223" t="s">
        <v>82</v>
      </c>
      <c r="AY92" s="222" t="s">
        <v>149</v>
      </c>
      <c r="BK92" s="224">
        <f>BK93</f>
        <v>0</v>
      </c>
    </row>
    <row r="93" s="2" customFormat="1" ht="16.5" customHeight="1">
      <c r="A93" s="39"/>
      <c r="B93" s="40"/>
      <c r="C93" s="227" t="s">
        <v>157</v>
      </c>
      <c r="D93" s="227" t="s">
        <v>152</v>
      </c>
      <c r="E93" s="228" t="s">
        <v>1847</v>
      </c>
      <c r="F93" s="229" t="s">
        <v>1848</v>
      </c>
      <c r="G93" s="230" t="s">
        <v>1834</v>
      </c>
      <c r="H93" s="231">
        <v>1</v>
      </c>
      <c r="I93" s="232"/>
      <c r="J93" s="233">
        <f>ROUND(I93*H93,2)</f>
        <v>0</v>
      </c>
      <c r="K93" s="229" t="s">
        <v>156</v>
      </c>
      <c r="L93" s="45"/>
      <c r="M93" s="283" t="s">
        <v>19</v>
      </c>
      <c r="N93" s="284" t="s">
        <v>47</v>
      </c>
      <c r="O93" s="285"/>
      <c r="P93" s="286">
        <f>O93*H93</f>
        <v>0</v>
      </c>
      <c r="Q93" s="286">
        <v>0</v>
      </c>
      <c r="R93" s="286">
        <f>Q93*H93</f>
        <v>0</v>
      </c>
      <c r="S93" s="286">
        <v>0</v>
      </c>
      <c r="T93" s="28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8" t="s">
        <v>1835</v>
      </c>
      <c r="AT93" s="238" t="s">
        <v>152</v>
      </c>
      <c r="AU93" s="238" t="s">
        <v>88</v>
      </c>
      <c r="AY93" s="18" t="s">
        <v>149</v>
      </c>
      <c r="BE93" s="239">
        <f>IF(N93="základní",J93,0)</f>
        <v>0</v>
      </c>
      <c r="BF93" s="239">
        <f>IF(N93="snížená",J93,0)</f>
        <v>0</v>
      </c>
      <c r="BG93" s="239">
        <f>IF(N93="zákl. přenesená",J93,0)</f>
        <v>0</v>
      </c>
      <c r="BH93" s="239">
        <f>IF(N93="sníž. přenesená",J93,0)</f>
        <v>0</v>
      </c>
      <c r="BI93" s="239">
        <f>IF(N93="nulová",J93,0)</f>
        <v>0</v>
      </c>
      <c r="BJ93" s="18" t="s">
        <v>88</v>
      </c>
      <c r="BK93" s="239">
        <f>ROUND(I93*H93,2)</f>
        <v>0</v>
      </c>
      <c r="BL93" s="18" t="s">
        <v>1835</v>
      </c>
      <c r="BM93" s="238" t="s">
        <v>1849</v>
      </c>
    </row>
    <row r="94" s="2" customFormat="1" ht="6.96" customHeight="1">
      <c r="A94" s="39"/>
      <c r="B94" s="60"/>
      <c r="C94" s="61"/>
      <c r="D94" s="61"/>
      <c r="E94" s="61"/>
      <c r="F94" s="61"/>
      <c r="G94" s="61"/>
      <c r="H94" s="61"/>
      <c r="I94" s="176"/>
      <c r="J94" s="61"/>
      <c r="K94" s="61"/>
      <c r="L94" s="45"/>
      <c r="M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</sheetData>
  <sheetProtection sheet="1" autoFilter="0" formatColumns="0" formatRows="0" objects="1" scenarios="1" spinCount="100000" saltValue="qy909O2aVrQBge/juOjuzATZWftyTtMIPbNWxPSem7XV4p7JNQFHeFFJNw2LgiXvq/fi2JqevV6pHGzCstMbXg==" hashValue="smC1qgHDejb/FvvvnZcmOeLYU3M70MAnmUeEX3kFhkBA0rhye7aitwuLfIly8UlbUp1O1j3kaA40gxmFcDbbEA==" algorithmName="SHA-512" password="CC35"/>
  <autoFilter ref="C83:K9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88" customWidth="1"/>
    <col min="2" max="2" width="1.664063" style="288" customWidth="1"/>
    <col min="3" max="4" width="5" style="288" customWidth="1"/>
    <col min="5" max="5" width="11.67" style="288" customWidth="1"/>
    <col min="6" max="6" width="9.17" style="288" customWidth="1"/>
    <col min="7" max="7" width="5" style="288" customWidth="1"/>
    <col min="8" max="8" width="77.83" style="288" customWidth="1"/>
    <col min="9" max="10" width="20" style="288" customWidth="1"/>
    <col min="11" max="11" width="1.664063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6" customFormat="1" ht="45" customHeight="1">
      <c r="B3" s="292"/>
      <c r="C3" s="293" t="s">
        <v>1850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1851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1852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1853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1854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1855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1856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1857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1858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1859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1860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81</v>
      </c>
      <c r="F18" s="299" t="s">
        <v>1861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1862</v>
      </c>
      <c r="F19" s="299" t="s">
        <v>1863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1864</v>
      </c>
      <c r="F20" s="299" t="s">
        <v>1865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1866</v>
      </c>
      <c r="F21" s="299" t="s">
        <v>1867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1711</v>
      </c>
      <c r="F22" s="299" t="s">
        <v>1712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87</v>
      </c>
      <c r="F23" s="299" t="s">
        <v>1868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1869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1870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1871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1872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1873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1874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1875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1876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1877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135</v>
      </c>
      <c r="F36" s="299"/>
      <c r="G36" s="299" t="s">
        <v>1878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1879</v>
      </c>
      <c r="F37" s="299"/>
      <c r="G37" s="299" t="s">
        <v>1880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56</v>
      </c>
      <c r="F38" s="299"/>
      <c r="G38" s="299" t="s">
        <v>1881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57</v>
      </c>
      <c r="F39" s="299"/>
      <c r="G39" s="299" t="s">
        <v>1882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136</v>
      </c>
      <c r="F40" s="299"/>
      <c r="G40" s="299" t="s">
        <v>1883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137</v>
      </c>
      <c r="F41" s="299"/>
      <c r="G41" s="299" t="s">
        <v>1884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1885</v>
      </c>
      <c r="F42" s="299"/>
      <c r="G42" s="299" t="s">
        <v>1886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1887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1888</v>
      </c>
      <c r="F44" s="299"/>
      <c r="G44" s="299" t="s">
        <v>1889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139</v>
      </c>
      <c r="F45" s="299"/>
      <c r="G45" s="299" t="s">
        <v>1890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1891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1892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1893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1894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1895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1896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1897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1898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1899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1900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1901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1902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1903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1904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1905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1906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1907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1908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1909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1910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1911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1912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1913</v>
      </c>
      <c r="D76" s="317"/>
      <c r="E76" s="317"/>
      <c r="F76" s="317" t="s">
        <v>1914</v>
      </c>
      <c r="G76" s="318"/>
      <c r="H76" s="317" t="s">
        <v>57</v>
      </c>
      <c r="I76" s="317" t="s">
        <v>60</v>
      </c>
      <c r="J76" s="317" t="s">
        <v>1915</v>
      </c>
      <c r="K76" s="316"/>
    </row>
    <row r="77" s="1" customFormat="1" ht="17.25" customHeight="1">
      <c r="B77" s="314"/>
      <c r="C77" s="319" t="s">
        <v>1916</v>
      </c>
      <c r="D77" s="319"/>
      <c r="E77" s="319"/>
      <c r="F77" s="320" t="s">
        <v>1917</v>
      </c>
      <c r="G77" s="321"/>
      <c r="H77" s="319"/>
      <c r="I77" s="319"/>
      <c r="J77" s="319" t="s">
        <v>1918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56</v>
      </c>
      <c r="D79" s="322"/>
      <c r="E79" s="322"/>
      <c r="F79" s="324" t="s">
        <v>1919</v>
      </c>
      <c r="G79" s="323"/>
      <c r="H79" s="302" t="s">
        <v>1920</v>
      </c>
      <c r="I79" s="302" t="s">
        <v>1921</v>
      </c>
      <c r="J79" s="302">
        <v>20</v>
      </c>
      <c r="K79" s="316"/>
    </row>
    <row r="80" s="1" customFormat="1" ht="15" customHeight="1">
      <c r="B80" s="314"/>
      <c r="C80" s="302" t="s">
        <v>1922</v>
      </c>
      <c r="D80" s="302"/>
      <c r="E80" s="302"/>
      <c r="F80" s="324" t="s">
        <v>1919</v>
      </c>
      <c r="G80" s="323"/>
      <c r="H80" s="302" t="s">
        <v>1923</v>
      </c>
      <c r="I80" s="302" t="s">
        <v>1921</v>
      </c>
      <c r="J80" s="302">
        <v>120</v>
      </c>
      <c r="K80" s="316"/>
    </row>
    <row r="81" s="1" customFormat="1" ht="15" customHeight="1">
      <c r="B81" s="325"/>
      <c r="C81" s="302" t="s">
        <v>1924</v>
      </c>
      <c r="D81" s="302"/>
      <c r="E81" s="302"/>
      <c r="F81" s="324" t="s">
        <v>1925</v>
      </c>
      <c r="G81" s="323"/>
      <c r="H81" s="302" t="s">
        <v>1926</v>
      </c>
      <c r="I81" s="302" t="s">
        <v>1921</v>
      </c>
      <c r="J81" s="302">
        <v>50</v>
      </c>
      <c r="K81" s="316"/>
    </row>
    <row r="82" s="1" customFormat="1" ht="15" customHeight="1">
      <c r="B82" s="325"/>
      <c r="C82" s="302" t="s">
        <v>1927</v>
      </c>
      <c r="D82" s="302"/>
      <c r="E82" s="302"/>
      <c r="F82" s="324" t="s">
        <v>1919</v>
      </c>
      <c r="G82" s="323"/>
      <c r="H82" s="302" t="s">
        <v>1928</v>
      </c>
      <c r="I82" s="302" t="s">
        <v>1929</v>
      </c>
      <c r="J82" s="302"/>
      <c r="K82" s="316"/>
    </row>
    <row r="83" s="1" customFormat="1" ht="15" customHeight="1">
      <c r="B83" s="325"/>
      <c r="C83" s="326" t="s">
        <v>1930</v>
      </c>
      <c r="D83" s="326"/>
      <c r="E83" s="326"/>
      <c r="F83" s="327" t="s">
        <v>1925</v>
      </c>
      <c r="G83" s="326"/>
      <c r="H83" s="326" t="s">
        <v>1931</v>
      </c>
      <c r="I83" s="326" t="s">
        <v>1921</v>
      </c>
      <c r="J83" s="326">
        <v>15</v>
      </c>
      <c r="K83" s="316"/>
    </row>
    <row r="84" s="1" customFormat="1" ht="15" customHeight="1">
      <c r="B84" s="325"/>
      <c r="C84" s="326" t="s">
        <v>1932</v>
      </c>
      <c r="D84" s="326"/>
      <c r="E84" s="326"/>
      <c r="F84" s="327" t="s">
        <v>1925</v>
      </c>
      <c r="G84" s="326"/>
      <c r="H84" s="326" t="s">
        <v>1933</v>
      </c>
      <c r="I84" s="326" t="s">
        <v>1921</v>
      </c>
      <c r="J84" s="326">
        <v>15</v>
      </c>
      <c r="K84" s="316"/>
    </row>
    <row r="85" s="1" customFormat="1" ht="15" customHeight="1">
      <c r="B85" s="325"/>
      <c r="C85" s="326" t="s">
        <v>1934</v>
      </c>
      <c r="D85" s="326"/>
      <c r="E85" s="326"/>
      <c r="F85" s="327" t="s">
        <v>1925</v>
      </c>
      <c r="G85" s="326"/>
      <c r="H85" s="326" t="s">
        <v>1935</v>
      </c>
      <c r="I85" s="326" t="s">
        <v>1921</v>
      </c>
      <c r="J85" s="326">
        <v>20</v>
      </c>
      <c r="K85" s="316"/>
    </row>
    <row r="86" s="1" customFormat="1" ht="15" customHeight="1">
      <c r="B86" s="325"/>
      <c r="C86" s="326" t="s">
        <v>1936</v>
      </c>
      <c r="D86" s="326"/>
      <c r="E86" s="326"/>
      <c r="F86" s="327" t="s">
        <v>1925</v>
      </c>
      <c r="G86" s="326"/>
      <c r="H86" s="326" t="s">
        <v>1937</v>
      </c>
      <c r="I86" s="326" t="s">
        <v>1921</v>
      </c>
      <c r="J86" s="326">
        <v>20</v>
      </c>
      <c r="K86" s="316"/>
    </row>
    <row r="87" s="1" customFormat="1" ht="15" customHeight="1">
      <c r="B87" s="325"/>
      <c r="C87" s="302" t="s">
        <v>1938</v>
      </c>
      <c r="D87" s="302"/>
      <c r="E87" s="302"/>
      <c r="F87" s="324" t="s">
        <v>1925</v>
      </c>
      <c r="G87" s="323"/>
      <c r="H87" s="302" t="s">
        <v>1939</v>
      </c>
      <c r="I87" s="302" t="s">
        <v>1921</v>
      </c>
      <c r="J87" s="302">
        <v>50</v>
      </c>
      <c r="K87" s="316"/>
    </row>
    <row r="88" s="1" customFormat="1" ht="15" customHeight="1">
      <c r="B88" s="325"/>
      <c r="C88" s="302" t="s">
        <v>1940</v>
      </c>
      <c r="D88" s="302"/>
      <c r="E88" s="302"/>
      <c r="F88" s="324" t="s">
        <v>1925</v>
      </c>
      <c r="G88" s="323"/>
      <c r="H88" s="302" t="s">
        <v>1941</v>
      </c>
      <c r="I88" s="302" t="s">
        <v>1921</v>
      </c>
      <c r="J88" s="302">
        <v>20</v>
      </c>
      <c r="K88" s="316"/>
    </row>
    <row r="89" s="1" customFormat="1" ht="15" customHeight="1">
      <c r="B89" s="325"/>
      <c r="C89" s="302" t="s">
        <v>1942</v>
      </c>
      <c r="D89" s="302"/>
      <c r="E89" s="302"/>
      <c r="F89" s="324" t="s">
        <v>1925</v>
      </c>
      <c r="G89" s="323"/>
      <c r="H89" s="302" t="s">
        <v>1943</v>
      </c>
      <c r="I89" s="302" t="s">
        <v>1921</v>
      </c>
      <c r="J89" s="302">
        <v>20</v>
      </c>
      <c r="K89" s="316"/>
    </row>
    <row r="90" s="1" customFormat="1" ht="15" customHeight="1">
      <c r="B90" s="325"/>
      <c r="C90" s="302" t="s">
        <v>1944</v>
      </c>
      <c r="D90" s="302"/>
      <c r="E90" s="302"/>
      <c r="F90" s="324" t="s">
        <v>1925</v>
      </c>
      <c r="G90" s="323"/>
      <c r="H90" s="302" t="s">
        <v>1945</v>
      </c>
      <c r="I90" s="302" t="s">
        <v>1921</v>
      </c>
      <c r="J90" s="302">
        <v>50</v>
      </c>
      <c r="K90" s="316"/>
    </row>
    <row r="91" s="1" customFormat="1" ht="15" customHeight="1">
      <c r="B91" s="325"/>
      <c r="C91" s="302" t="s">
        <v>1946</v>
      </c>
      <c r="D91" s="302"/>
      <c r="E91" s="302"/>
      <c r="F91" s="324" t="s">
        <v>1925</v>
      </c>
      <c r="G91" s="323"/>
      <c r="H91" s="302" t="s">
        <v>1946</v>
      </c>
      <c r="I91" s="302" t="s">
        <v>1921</v>
      </c>
      <c r="J91" s="302">
        <v>50</v>
      </c>
      <c r="K91" s="316"/>
    </row>
    <row r="92" s="1" customFormat="1" ht="15" customHeight="1">
      <c r="B92" s="325"/>
      <c r="C92" s="302" t="s">
        <v>1947</v>
      </c>
      <c r="D92" s="302"/>
      <c r="E92" s="302"/>
      <c r="F92" s="324" t="s">
        <v>1925</v>
      </c>
      <c r="G92" s="323"/>
      <c r="H92" s="302" t="s">
        <v>1948</v>
      </c>
      <c r="I92" s="302" t="s">
        <v>1921</v>
      </c>
      <c r="J92" s="302">
        <v>255</v>
      </c>
      <c r="K92" s="316"/>
    </row>
    <row r="93" s="1" customFormat="1" ht="15" customHeight="1">
      <c r="B93" s="325"/>
      <c r="C93" s="302" t="s">
        <v>1949</v>
      </c>
      <c r="D93" s="302"/>
      <c r="E93" s="302"/>
      <c r="F93" s="324" t="s">
        <v>1919</v>
      </c>
      <c r="G93" s="323"/>
      <c r="H93" s="302" t="s">
        <v>1950</v>
      </c>
      <c r="I93" s="302" t="s">
        <v>1951</v>
      </c>
      <c r="J93" s="302"/>
      <c r="K93" s="316"/>
    </row>
    <row r="94" s="1" customFormat="1" ht="15" customHeight="1">
      <c r="B94" s="325"/>
      <c r="C94" s="302" t="s">
        <v>1952</v>
      </c>
      <c r="D94" s="302"/>
      <c r="E94" s="302"/>
      <c r="F94" s="324" t="s">
        <v>1919</v>
      </c>
      <c r="G94" s="323"/>
      <c r="H94" s="302" t="s">
        <v>1953</v>
      </c>
      <c r="I94" s="302" t="s">
        <v>1954</v>
      </c>
      <c r="J94" s="302"/>
      <c r="K94" s="316"/>
    </row>
    <row r="95" s="1" customFormat="1" ht="15" customHeight="1">
      <c r="B95" s="325"/>
      <c r="C95" s="302" t="s">
        <v>1955</v>
      </c>
      <c r="D95" s="302"/>
      <c r="E95" s="302"/>
      <c r="F95" s="324" t="s">
        <v>1919</v>
      </c>
      <c r="G95" s="323"/>
      <c r="H95" s="302" t="s">
        <v>1955</v>
      </c>
      <c r="I95" s="302" t="s">
        <v>1954</v>
      </c>
      <c r="J95" s="302"/>
      <c r="K95" s="316"/>
    </row>
    <row r="96" s="1" customFormat="1" ht="15" customHeight="1">
      <c r="B96" s="325"/>
      <c r="C96" s="302" t="s">
        <v>41</v>
      </c>
      <c r="D96" s="302"/>
      <c r="E96" s="302"/>
      <c r="F96" s="324" t="s">
        <v>1919</v>
      </c>
      <c r="G96" s="323"/>
      <c r="H96" s="302" t="s">
        <v>1956</v>
      </c>
      <c r="I96" s="302" t="s">
        <v>1954</v>
      </c>
      <c r="J96" s="302"/>
      <c r="K96" s="316"/>
    </row>
    <row r="97" s="1" customFormat="1" ht="15" customHeight="1">
      <c r="B97" s="325"/>
      <c r="C97" s="302" t="s">
        <v>51</v>
      </c>
      <c r="D97" s="302"/>
      <c r="E97" s="302"/>
      <c r="F97" s="324" t="s">
        <v>1919</v>
      </c>
      <c r="G97" s="323"/>
      <c r="H97" s="302" t="s">
        <v>1957</v>
      </c>
      <c r="I97" s="302" t="s">
        <v>1954</v>
      </c>
      <c r="J97" s="302"/>
      <c r="K97" s="316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1958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1913</v>
      </c>
      <c r="D103" s="317"/>
      <c r="E103" s="317"/>
      <c r="F103" s="317" t="s">
        <v>1914</v>
      </c>
      <c r="G103" s="318"/>
      <c r="H103" s="317" t="s">
        <v>57</v>
      </c>
      <c r="I103" s="317" t="s">
        <v>60</v>
      </c>
      <c r="J103" s="317" t="s">
        <v>1915</v>
      </c>
      <c r="K103" s="316"/>
    </row>
    <row r="104" s="1" customFormat="1" ht="17.25" customHeight="1">
      <c r="B104" s="314"/>
      <c r="C104" s="319" t="s">
        <v>1916</v>
      </c>
      <c r="D104" s="319"/>
      <c r="E104" s="319"/>
      <c r="F104" s="320" t="s">
        <v>1917</v>
      </c>
      <c r="G104" s="321"/>
      <c r="H104" s="319"/>
      <c r="I104" s="319"/>
      <c r="J104" s="319" t="s">
        <v>1918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3"/>
      <c r="H105" s="317"/>
      <c r="I105" s="317"/>
      <c r="J105" s="317"/>
      <c r="K105" s="316"/>
    </row>
    <row r="106" s="1" customFormat="1" ht="15" customHeight="1">
      <c r="B106" s="314"/>
      <c r="C106" s="302" t="s">
        <v>56</v>
      </c>
      <c r="D106" s="322"/>
      <c r="E106" s="322"/>
      <c r="F106" s="324" t="s">
        <v>1919</v>
      </c>
      <c r="G106" s="333"/>
      <c r="H106" s="302" t="s">
        <v>1959</v>
      </c>
      <c r="I106" s="302" t="s">
        <v>1921</v>
      </c>
      <c r="J106" s="302">
        <v>20</v>
      </c>
      <c r="K106" s="316"/>
    </row>
    <row r="107" s="1" customFormat="1" ht="15" customHeight="1">
      <c r="B107" s="314"/>
      <c r="C107" s="302" t="s">
        <v>1922</v>
      </c>
      <c r="D107" s="302"/>
      <c r="E107" s="302"/>
      <c r="F107" s="324" t="s">
        <v>1919</v>
      </c>
      <c r="G107" s="302"/>
      <c r="H107" s="302" t="s">
        <v>1959</v>
      </c>
      <c r="I107" s="302" t="s">
        <v>1921</v>
      </c>
      <c r="J107" s="302">
        <v>120</v>
      </c>
      <c r="K107" s="316"/>
    </row>
    <row r="108" s="1" customFormat="1" ht="15" customHeight="1">
      <c r="B108" s="325"/>
      <c r="C108" s="302" t="s">
        <v>1924</v>
      </c>
      <c r="D108" s="302"/>
      <c r="E108" s="302"/>
      <c r="F108" s="324" t="s">
        <v>1925</v>
      </c>
      <c r="G108" s="302"/>
      <c r="H108" s="302" t="s">
        <v>1959</v>
      </c>
      <c r="I108" s="302" t="s">
        <v>1921</v>
      </c>
      <c r="J108" s="302">
        <v>50</v>
      </c>
      <c r="K108" s="316"/>
    </row>
    <row r="109" s="1" customFormat="1" ht="15" customHeight="1">
      <c r="B109" s="325"/>
      <c r="C109" s="302" t="s">
        <v>1927</v>
      </c>
      <c r="D109" s="302"/>
      <c r="E109" s="302"/>
      <c r="F109" s="324" t="s">
        <v>1919</v>
      </c>
      <c r="G109" s="302"/>
      <c r="H109" s="302" t="s">
        <v>1959</v>
      </c>
      <c r="I109" s="302" t="s">
        <v>1929</v>
      </c>
      <c r="J109" s="302"/>
      <c r="K109" s="316"/>
    </row>
    <row r="110" s="1" customFormat="1" ht="15" customHeight="1">
      <c r="B110" s="325"/>
      <c r="C110" s="302" t="s">
        <v>1938</v>
      </c>
      <c r="D110" s="302"/>
      <c r="E110" s="302"/>
      <c r="F110" s="324" t="s">
        <v>1925</v>
      </c>
      <c r="G110" s="302"/>
      <c r="H110" s="302" t="s">
        <v>1959</v>
      </c>
      <c r="I110" s="302" t="s">
        <v>1921</v>
      </c>
      <c r="J110" s="302">
        <v>50</v>
      </c>
      <c r="K110" s="316"/>
    </row>
    <row r="111" s="1" customFormat="1" ht="15" customHeight="1">
      <c r="B111" s="325"/>
      <c r="C111" s="302" t="s">
        <v>1946</v>
      </c>
      <c r="D111" s="302"/>
      <c r="E111" s="302"/>
      <c r="F111" s="324" t="s">
        <v>1925</v>
      </c>
      <c r="G111" s="302"/>
      <c r="H111" s="302" t="s">
        <v>1959</v>
      </c>
      <c r="I111" s="302" t="s">
        <v>1921</v>
      </c>
      <c r="J111" s="302">
        <v>50</v>
      </c>
      <c r="K111" s="316"/>
    </row>
    <row r="112" s="1" customFormat="1" ht="15" customHeight="1">
      <c r="B112" s="325"/>
      <c r="C112" s="302" t="s">
        <v>1944</v>
      </c>
      <c r="D112" s="302"/>
      <c r="E112" s="302"/>
      <c r="F112" s="324" t="s">
        <v>1925</v>
      </c>
      <c r="G112" s="302"/>
      <c r="H112" s="302" t="s">
        <v>1959</v>
      </c>
      <c r="I112" s="302" t="s">
        <v>1921</v>
      </c>
      <c r="J112" s="302">
        <v>50</v>
      </c>
      <c r="K112" s="316"/>
    </row>
    <row r="113" s="1" customFormat="1" ht="15" customHeight="1">
      <c r="B113" s="325"/>
      <c r="C113" s="302" t="s">
        <v>56</v>
      </c>
      <c r="D113" s="302"/>
      <c r="E113" s="302"/>
      <c r="F113" s="324" t="s">
        <v>1919</v>
      </c>
      <c r="G113" s="302"/>
      <c r="H113" s="302" t="s">
        <v>1960</v>
      </c>
      <c r="I113" s="302" t="s">
        <v>1921</v>
      </c>
      <c r="J113" s="302">
        <v>20</v>
      </c>
      <c r="K113" s="316"/>
    </row>
    <row r="114" s="1" customFormat="1" ht="15" customHeight="1">
      <c r="B114" s="325"/>
      <c r="C114" s="302" t="s">
        <v>1961</v>
      </c>
      <c r="D114" s="302"/>
      <c r="E114" s="302"/>
      <c r="F114" s="324" t="s">
        <v>1919</v>
      </c>
      <c r="G114" s="302"/>
      <c r="H114" s="302" t="s">
        <v>1962</v>
      </c>
      <c r="I114" s="302" t="s">
        <v>1921</v>
      </c>
      <c r="J114" s="302">
        <v>120</v>
      </c>
      <c r="K114" s="316"/>
    </row>
    <row r="115" s="1" customFormat="1" ht="15" customHeight="1">
      <c r="B115" s="325"/>
      <c r="C115" s="302" t="s">
        <v>41</v>
      </c>
      <c r="D115" s="302"/>
      <c r="E115" s="302"/>
      <c r="F115" s="324" t="s">
        <v>1919</v>
      </c>
      <c r="G115" s="302"/>
      <c r="H115" s="302" t="s">
        <v>1963</v>
      </c>
      <c r="I115" s="302" t="s">
        <v>1954</v>
      </c>
      <c r="J115" s="302"/>
      <c r="K115" s="316"/>
    </row>
    <row r="116" s="1" customFormat="1" ht="15" customHeight="1">
      <c r="B116" s="325"/>
      <c r="C116" s="302" t="s">
        <v>51</v>
      </c>
      <c r="D116" s="302"/>
      <c r="E116" s="302"/>
      <c r="F116" s="324" t="s">
        <v>1919</v>
      </c>
      <c r="G116" s="302"/>
      <c r="H116" s="302" t="s">
        <v>1964</v>
      </c>
      <c r="I116" s="302" t="s">
        <v>1954</v>
      </c>
      <c r="J116" s="302"/>
      <c r="K116" s="316"/>
    </row>
    <row r="117" s="1" customFormat="1" ht="15" customHeight="1">
      <c r="B117" s="325"/>
      <c r="C117" s="302" t="s">
        <v>60</v>
      </c>
      <c r="D117" s="302"/>
      <c r="E117" s="302"/>
      <c r="F117" s="324" t="s">
        <v>1919</v>
      </c>
      <c r="G117" s="302"/>
      <c r="H117" s="302" t="s">
        <v>1965</v>
      </c>
      <c r="I117" s="302" t="s">
        <v>1966</v>
      </c>
      <c r="J117" s="302"/>
      <c r="K117" s="316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299"/>
      <c r="D119" s="299"/>
      <c r="E119" s="299"/>
      <c r="F119" s="336"/>
      <c r="G119" s="299"/>
      <c r="H119" s="299"/>
      <c r="I119" s="299"/>
      <c r="J119" s="299"/>
      <c r="K119" s="335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3" t="s">
        <v>1967</v>
      </c>
      <c r="D122" s="293"/>
      <c r="E122" s="293"/>
      <c r="F122" s="293"/>
      <c r="G122" s="293"/>
      <c r="H122" s="293"/>
      <c r="I122" s="293"/>
      <c r="J122" s="293"/>
      <c r="K122" s="341"/>
    </row>
    <row r="123" s="1" customFormat="1" ht="17.25" customHeight="1">
      <c r="B123" s="342"/>
      <c r="C123" s="317" t="s">
        <v>1913</v>
      </c>
      <c r="D123" s="317"/>
      <c r="E123" s="317"/>
      <c r="F123" s="317" t="s">
        <v>1914</v>
      </c>
      <c r="G123" s="318"/>
      <c r="H123" s="317" t="s">
        <v>57</v>
      </c>
      <c r="I123" s="317" t="s">
        <v>60</v>
      </c>
      <c r="J123" s="317" t="s">
        <v>1915</v>
      </c>
      <c r="K123" s="343"/>
    </row>
    <row r="124" s="1" customFormat="1" ht="17.25" customHeight="1">
      <c r="B124" s="342"/>
      <c r="C124" s="319" t="s">
        <v>1916</v>
      </c>
      <c r="D124" s="319"/>
      <c r="E124" s="319"/>
      <c r="F124" s="320" t="s">
        <v>1917</v>
      </c>
      <c r="G124" s="321"/>
      <c r="H124" s="319"/>
      <c r="I124" s="319"/>
      <c r="J124" s="319" t="s">
        <v>1918</v>
      </c>
      <c r="K124" s="343"/>
    </row>
    <row r="125" s="1" customFormat="1" ht="5.25" customHeight="1">
      <c r="B125" s="344"/>
      <c r="C125" s="322"/>
      <c r="D125" s="322"/>
      <c r="E125" s="322"/>
      <c r="F125" s="322"/>
      <c r="G125" s="302"/>
      <c r="H125" s="322"/>
      <c r="I125" s="322"/>
      <c r="J125" s="322"/>
      <c r="K125" s="345"/>
    </row>
    <row r="126" s="1" customFormat="1" ht="15" customHeight="1">
      <c r="B126" s="344"/>
      <c r="C126" s="302" t="s">
        <v>1922</v>
      </c>
      <c r="D126" s="322"/>
      <c r="E126" s="322"/>
      <c r="F126" s="324" t="s">
        <v>1919</v>
      </c>
      <c r="G126" s="302"/>
      <c r="H126" s="302" t="s">
        <v>1959</v>
      </c>
      <c r="I126" s="302" t="s">
        <v>1921</v>
      </c>
      <c r="J126" s="302">
        <v>120</v>
      </c>
      <c r="K126" s="346"/>
    </row>
    <row r="127" s="1" customFormat="1" ht="15" customHeight="1">
      <c r="B127" s="344"/>
      <c r="C127" s="302" t="s">
        <v>1968</v>
      </c>
      <c r="D127" s="302"/>
      <c r="E127" s="302"/>
      <c r="F127" s="324" t="s">
        <v>1919</v>
      </c>
      <c r="G127" s="302"/>
      <c r="H127" s="302" t="s">
        <v>1969</v>
      </c>
      <c r="I127" s="302" t="s">
        <v>1921</v>
      </c>
      <c r="J127" s="302" t="s">
        <v>1970</v>
      </c>
      <c r="K127" s="346"/>
    </row>
    <row r="128" s="1" customFormat="1" ht="15" customHeight="1">
      <c r="B128" s="344"/>
      <c r="C128" s="302" t="s">
        <v>87</v>
      </c>
      <c r="D128" s="302"/>
      <c r="E128" s="302"/>
      <c r="F128" s="324" t="s">
        <v>1919</v>
      </c>
      <c r="G128" s="302"/>
      <c r="H128" s="302" t="s">
        <v>1971</v>
      </c>
      <c r="I128" s="302" t="s">
        <v>1921</v>
      </c>
      <c r="J128" s="302" t="s">
        <v>1970</v>
      </c>
      <c r="K128" s="346"/>
    </row>
    <row r="129" s="1" customFormat="1" ht="15" customHeight="1">
      <c r="B129" s="344"/>
      <c r="C129" s="302" t="s">
        <v>1930</v>
      </c>
      <c r="D129" s="302"/>
      <c r="E129" s="302"/>
      <c r="F129" s="324" t="s">
        <v>1925</v>
      </c>
      <c r="G129" s="302"/>
      <c r="H129" s="302" t="s">
        <v>1931</v>
      </c>
      <c r="I129" s="302" t="s">
        <v>1921</v>
      </c>
      <c r="J129" s="302">
        <v>15</v>
      </c>
      <c r="K129" s="346"/>
    </row>
    <row r="130" s="1" customFormat="1" ht="15" customHeight="1">
      <c r="B130" s="344"/>
      <c r="C130" s="326" t="s">
        <v>1932</v>
      </c>
      <c r="D130" s="326"/>
      <c r="E130" s="326"/>
      <c r="F130" s="327" t="s">
        <v>1925</v>
      </c>
      <c r="G130" s="326"/>
      <c r="H130" s="326" t="s">
        <v>1933</v>
      </c>
      <c r="I130" s="326" t="s">
        <v>1921</v>
      </c>
      <c r="J130" s="326">
        <v>15</v>
      </c>
      <c r="K130" s="346"/>
    </row>
    <row r="131" s="1" customFormat="1" ht="15" customHeight="1">
      <c r="B131" s="344"/>
      <c r="C131" s="326" t="s">
        <v>1934</v>
      </c>
      <c r="D131" s="326"/>
      <c r="E131" s="326"/>
      <c r="F131" s="327" t="s">
        <v>1925</v>
      </c>
      <c r="G131" s="326"/>
      <c r="H131" s="326" t="s">
        <v>1935</v>
      </c>
      <c r="I131" s="326" t="s">
        <v>1921</v>
      </c>
      <c r="J131" s="326">
        <v>20</v>
      </c>
      <c r="K131" s="346"/>
    </row>
    <row r="132" s="1" customFormat="1" ht="15" customHeight="1">
      <c r="B132" s="344"/>
      <c r="C132" s="326" t="s">
        <v>1936</v>
      </c>
      <c r="D132" s="326"/>
      <c r="E132" s="326"/>
      <c r="F132" s="327" t="s">
        <v>1925</v>
      </c>
      <c r="G132" s="326"/>
      <c r="H132" s="326" t="s">
        <v>1937</v>
      </c>
      <c r="I132" s="326" t="s">
        <v>1921</v>
      </c>
      <c r="J132" s="326">
        <v>20</v>
      </c>
      <c r="K132" s="346"/>
    </row>
    <row r="133" s="1" customFormat="1" ht="15" customHeight="1">
      <c r="B133" s="344"/>
      <c r="C133" s="302" t="s">
        <v>1924</v>
      </c>
      <c r="D133" s="302"/>
      <c r="E133" s="302"/>
      <c r="F133" s="324" t="s">
        <v>1925</v>
      </c>
      <c r="G133" s="302"/>
      <c r="H133" s="302" t="s">
        <v>1959</v>
      </c>
      <c r="I133" s="302" t="s">
        <v>1921</v>
      </c>
      <c r="J133" s="302">
        <v>50</v>
      </c>
      <c r="K133" s="346"/>
    </row>
    <row r="134" s="1" customFormat="1" ht="15" customHeight="1">
      <c r="B134" s="344"/>
      <c r="C134" s="302" t="s">
        <v>1938</v>
      </c>
      <c r="D134" s="302"/>
      <c r="E134" s="302"/>
      <c r="F134" s="324" t="s">
        <v>1925</v>
      </c>
      <c r="G134" s="302"/>
      <c r="H134" s="302" t="s">
        <v>1959</v>
      </c>
      <c r="I134" s="302" t="s">
        <v>1921</v>
      </c>
      <c r="J134" s="302">
        <v>50</v>
      </c>
      <c r="K134" s="346"/>
    </row>
    <row r="135" s="1" customFormat="1" ht="15" customHeight="1">
      <c r="B135" s="344"/>
      <c r="C135" s="302" t="s">
        <v>1944</v>
      </c>
      <c r="D135" s="302"/>
      <c r="E135" s="302"/>
      <c r="F135" s="324" t="s">
        <v>1925</v>
      </c>
      <c r="G135" s="302"/>
      <c r="H135" s="302" t="s">
        <v>1959</v>
      </c>
      <c r="I135" s="302" t="s">
        <v>1921</v>
      </c>
      <c r="J135" s="302">
        <v>50</v>
      </c>
      <c r="K135" s="346"/>
    </row>
    <row r="136" s="1" customFormat="1" ht="15" customHeight="1">
      <c r="B136" s="344"/>
      <c r="C136" s="302" t="s">
        <v>1946</v>
      </c>
      <c r="D136" s="302"/>
      <c r="E136" s="302"/>
      <c r="F136" s="324" t="s">
        <v>1925</v>
      </c>
      <c r="G136" s="302"/>
      <c r="H136" s="302" t="s">
        <v>1959</v>
      </c>
      <c r="I136" s="302" t="s">
        <v>1921</v>
      </c>
      <c r="J136" s="302">
        <v>50</v>
      </c>
      <c r="K136" s="346"/>
    </row>
    <row r="137" s="1" customFormat="1" ht="15" customHeight="1">
      <c r="B137" s="344"/>
      <c r="C137" s="302" t="s">
        <v>1947</v>
      </c>
      <c r="D137" s="302"/>
      <c r="E137" s="302"/>
      <c r="F137" s="324" t="s">
        <v>1925</v>
      </c>
      <c r="G137" s="302"/>
      <c r="H137" s="302" t="s">
        <v>1972</v>
      </c>
      <c r="I137" s="302" t="s">
        <v>1921</v>
      </c>
      <c r="J137" s="302">
        <v>255</v>
      </c>
      <c r="K137" s="346"/>
    </row>
    <row r="138" s="1" customFormat="1" ht="15" customHeight="1">
      <c r="B138" s="344"/>
      <c r="C138" s="302" t="s">
        <v>1949</v>
      </c>
      <c r="D138" s="302"/>
      <c r="E138" s="302"/>
      <c r="F138" s="324" t="s">
        <v>1919</v>
      </c>
      <c r="G138" s="302"/>
      <c r="H138" s="302" t="s">
        <v>1973</v>
      </c>
      <c r="I138" s="302" t="s">
        <v>1951</v>
      </c>
      <c r="J138" s="302"/>
      <c r="K138" s="346"/>
    </row>
    <row r="139" s="1" customFormat="1" ht="15" customHeight="1">
      <c r="B139" s="344"/>
      <c r="C139" s="302" t="s">
        <v>1952</v>
      </c>
      <c r="D139" s="302"/>
      <c r="E139" s="302"/>
      <c r="F139" s="324" t="s">
        <v>1919</v>
      </c>
      <c r="G139" s="302"/>
      <c r="H139" s="302" t="s">
        <v>1974</v>
      </c>
      <c r="I139" s="302" t="s">
        <v>1954</v>
      </c>
      <c r="J139" s="302"/>
      <c r="K139" s="346"/>
    </row>
    <row r="140" s="1" customFormat="1" ht="15" customHeight="1">
      <c r="B140" s="344"/>
      <c r="C140" s="302" t="s">
        <v>1955</v>
      </c>
      <c r="D140" s="302"/>
      <c r="E140" s="302"/>
      <c r="F140" s="324" t="s">
        <v>1919</v>
      </c>
      <c r="G140" s="302"/>
      <c r="H140" s="302" t="s">
        <v>1955</v>
      </c>
      <c r="I140" s="302" t="s">
        <v>1954</v>
      </c>
      <c r="J140" s="302"/>
      <c r="K140" s="346"/>
    </row>
    <row r="141" s="1" customFormat="1" ht="15" customHeight="1">
      <c r="B141" s="344"/>
      <c r="C141" s="302" t="s">
        <v>41</v>
      </c>
      <c r="D141" s="302"/>
      <c r="E141" s="302"/>
      <c r="F141" s="324" t="s">
        <v>1919</v>
      </c>
      <c r="G141" s="302"/>
      <c r="H141" s="302" t="s">
        <v>1975</v>
      </c>
      <c r="I141" s="302" t="s">
        <v>1954</v>
      </c>
      <c r="J141" s="302"/>
      <c r="K141" s="346"/>
    </row>
    <row r="142" s="1" customFormat="1" ht="15" customHeight="1">
      <c r="B142" s="344"/>
      <c r="C142" s="302" t="s">
        <v>1976</v>
      </c>
      <c r="D142" s="302"/>
      <c r="E142" s="302"/>
      <c r="F142" s="324" t="s">
        <v>1919</v>
      </c>
      <c r="G142" s="302"/>
      <c r="H142" s="302" t="s">
        <v>1977</v>
      </c>
      <c r="I142" s="302" t="s">
        <v>1954</v>
      </c>
      <c r="J142" s="302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299"/>
      <c r="C144" s="299"/>
      <c r="D144" s="299"/>
      <c r="E144" s="299"/>
      <c r="F144" s="336"/>
      <c r="G144" s="299"/>
      <c r="H144" s="299"/>
      <c r="I144" s="299"/>
      <c r="J144" s="299"/>
      <c r="K144" s="299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1978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1913</v>
      </c>
      <c r="D148" s="317"/>
      <c r="E148" s="317"/>
      <c r="F148" s="317" t="s">
        <v>1914</v>
      </c>
      <c r="G148" s="318"/>
      <c r="H148" s="317" t="s">
        <v>57</v>
      </c>
      <c r="I148" s="317" t="s">
        <v>60</v>
      </c>
      <c r="J148" s="317" t="s">
        <v>1915</v>
      </c>
      <c r="K148" s="316"/>
    </row>
    <row r="149" s="1" customFormat="1" ht="17.25" customHeight="1">
      <c r="B149" s="314"/>
      <c r="C149" s="319" t="s">
        <v>1916</v>
      </c>
      <c r="D149" s="319"/>
      <c r="E149" s="319"/>
      <c r="F149" s="320" t="s">
        <v>1917</v>
      </c>
      <c r="G149" s="321"/>
      <c r="H149" s="319"/>
      <c r="I149" s="319"/>
      <c r="J149" s="319" t="s">
        <v>1918</v>
      </c>
      <c r="K149" s="316"/>
    </row>
    <row r="150" s="1" customFormat="1" ht="5.25" customHeight="1">
      <c r="B150" s="325"/>
      <c r="C150" s="322"/>
      <c r="D150" s="322"/>
      <c r="E150" s="322"/>
      <c r="F150" s="322"/>
      <c r="G150" s="323"/>
      <c r="H150" s="322"/>
      <c r="I150" s="322"/>
      <c r="J150" s="322"/>
      <c r="K150" s="346"/>
    </row>
    <row r="151" s="1" customFormat="1" ht="15" customHeight="1">
      <c r="B151" s="325"/>
      <c r="C151" s="350" t="s">
        <v>1922</v>
      </c>
      <c r="D151" s="302"/>
      <c r="E151" s="302"/>
      <c r="F151" s="351" t="s">
        <v>1919</v>
      </c>
      <c r="G151" s="302"/>
      <c r="H151" s="350" t="s">
        <v>1959</v>
      </c>
      <c r="I151" s="350" t="s">
        <v>1921</v>
      </c>
      <c r="J151" s="350">
        <v>120</v>
      </c>
      <c r="K151" s="346"/>
    </row>
    <row r="152" s="1" customFormat="1" ht="15" customHeight="1">
      <c r="B152" s="325"/>
      <c r="C152" s="350" t="s">
        <v>1968</v>
      </c>
      <c r="D152" s="302"/>
      <c r="E152" s="302"/>
      <c r="F152" s="351" t="s">
        <v>1919</v>
      </c>
      <c r="G152" s="302"/>
      <c r="H152" s="350" t="s">
        <v>1979</v>
      </c>
      <c r="I152" s="350" t="s">
        <v>1921</v>
      </c>
      <c r="J152" s="350" t="s">
        <v>1970</v>
      </c>
      <c r="K152" s="346"/>
    </row>
    <row r="153" s="1" customFormat="1" ht="15" customHeight="1">
      <c r="B153" s="325"/>
      <c r="C153" s="350" t="s">
        <v>87</v>
      </c>
      <c r="D153" s="302"/>
      <c r="E153" s="302"/>
      <c r="F153" s="351" t="s">
        <v>1919</v>
      </c>
      <c r="G153" s="302"/>
      <c r="H153" s="350" t="s">
        <v>1980</v>
      </c>
      <c r="I153" s="350" t="s">
        <v>1921</v>
      </c>
      <c r="J153" s="350" t="s">
        <v>1970</v>
      </c>
      <c r="K153" s="346"/>
    </row>
    <row r="154" s="1" customFormat="1" ht="15" customHeight="1">
      <c r="B154" s="325"/>
      <c r="C154" s="350" t="s">
        <v>1924</v>
      </c>
      <c r="D154" s="302"/>
      <c r="E154" s="302"/>
      <c r="F154" s="351" t="s">
        <v>1925</v>
      </c>
      <c r="G154" s="302"/>
      <c r="H154" s="350" t="s">
        <v>1959</v>
      </c>
      <c r="I154" s="350" t="s">
        <v>1921</v>
      </c>
      <c r="J154" s="350">
        <v>50</v>
      </c>
      <c r="K154" s="346"/>
    </row>
    <row r="155" s="1" customFormat="1" ht="15" customHeight="1">
      <c r="B155" s="325"/>
      <c r="C155" s="350" t="s">
        <v>1927</v>
      </c>
      <c r="D155" s="302"/>
      <c r="E155" s="302"/>
      <c r="F155" s="351" t="s">
        <v>1919</v>
      </c>
      <c r="G155" s="302"/>
      <c r="H155" s="350" t="s">
        <v>1959</v>
      </c>
      <c r="I155" s="350" t="s">
        <v>1929</v>
      </c>
      <c r="J155" s="350"/>
      <c r="K155" s="346"/>
    </row>
    <row r="156" s="1" customFormat="1" ht="15" customHeight="1">
      <c r="B156" s="325"/>
      <c r="C156" s="350" t="s">
        <v>1938</v>
      </c>
      <c r="D156" s="302"/>
      <c r="E156" s="302"/>
      <c r="F156" s="351" t="s">
        <v>1925</v>
      </c>
      <c r="G156" s="302"/>
      <c r="H156" s="350" t="s">
        <v>1959</v>
      </c>
      <c r="I156" s="350" t="s">
        <v>1921</v>
      </c>
      <c r="J156" s="350">
        <v>50</v>
      </c>
      <c r="K156" s="346"/>
    </row>
    <row r="157" s="1" customFormat="1" ht="15" customHeight="1">
      <c r="B157" s="325"/>
      <c r="C157" s="350" t="s">
        <v>1946</v>
      </c>
      <c r="D157" s="302"/>
      <c r="E157" s="302"/>
      <c r="F157" s="351" t="s">
        <v>1925</v>
      </c>
      <c r="G157" s="302"/>
      <c r="H157" s="350" t="s">
        <v>1959</v>
      </c>
      <c r="I157" s="350" t="s">
        <v>1921</v>
      </c>
      <c r="J157" s="350">
        <v>50</v>
      </c>
      <c r="K157" s="346"/>
    </row>
    <row r="158" s="1" customFormat="1" ht="15" customHeight="1">
      <c r="B158" s="325"/>
      <c r="C158" s="350" t="s">
        <v>1944</v>
      </c>
      <c r="D158" s="302"/>
      <c r="E158" s="302"/>
      <c r="F158" s="351" t="s">
        <v>1925</v>
      </c>
      <c r="G158" s="302"/>
      <c r="H158" s="350" t="s">
        <v>1959</v>
      </c>
      <c r="I158" s="350" t="s">
        <v>1921</v>
      </c>
      <c r="J158" s="350">
        <v>50</v>
      </c>
      <c r="K158" s="346"/>
    </row>
    <row r="159" s="1" customFormat="1" ht="15" customHeight="1">
      <c r="B159" s="325"/>
      <c r="C159" s="350" t="s">
        <v>112</v>
      </c>
      <c r="D159" s="302"/>
      <c r="E159" s="302"/>
      <c r="F159" s="351" t="s">
        <v>1919</v>
      </c>
      <c r="G159" s="302"/>
      <c r="H159" s="350" t="s">
        <v>1981</v>
      </c>
      <c r="I159" s="350" t="s">
        <v>1921</v>
      </c>
      <c r="J159" s="350" t="s">
        <v>1982</v>
      </c>
      <c r="K159" s="346"/>
    </row>
    <row r="160" s="1" customFormat="1" ht="15" customHeight="1">
      <c r="B160" s="325"/>
      <c r="C160" s="350" t="s">
        <v>1983</v>
      </c>
      <c r="D160" s="302"/>
      <c r="E160" s="302"/>
      <c r="F160" s="351" t="s">
        <v>1919</v>
      </c>
      <c r="G160" s="302"/>
      <c r="H160" s="350" t="s">
        <v>1984</v>
      </c>
      <c r="I160" s="350" t="s">
        <v>1954</v>
      </c>
      <c r="J160" s="350"/>
      <c r="K160" s="346"/>
    </row>
    <row r="161" s="1" customFormat="1" ht="15" customHeight="1">
      <c r="B161" s="352"/>
      <c r="C161" s="334"/>
      <c r="D161" s="334"/>
      <c r="E161" s="334"/>
      <c r="F161" s="334"/>
      <c r="G161" s="334"/>
      <c r="H161" s="334"/>
      <c r="I161" s="334"/>
      <c r="J161" s="334"/>
      <c r="K161" s="353"/>
    </row>
    <row r="162" s="1" customFormat="1" ht="18.75" customHeight="1">
      <c r="B162" s="299"/>
      <c r="C162" s="302"/>
      <c r="D162" s="302"/>
      <c r="E162" s="302"/>
      <c r="F162" s="324"/>
      <c r="G162" s="302"/>
      <c r="H162" s="302"/>
      <c r="I162" s="302"/>
      <c r="J162" s="302"/>
      <c r="K162" s="299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1985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1913</v>
      </c>
      <c r="D166" s="317"/>
      <c r="E166" s="317"/>
      <c r="F166" s="317" t="s">
        <v>1914</v>
      </c>
      <c r="G166" s="354"/>
      <c r="H166" s="355" t="s">
        <v>57</v>
      </c>
      <c r="I166" s="355" t="s">
        <v>60</v>
      </c>
      <c r="J166" s="317" t="s">
        <v>1915</v>
      </c>
      <c r="K166" s="294"/>
    </row>
    <row r="167" s="1" customFormat="1" ht="17.25" customHeight="1">
      <c r="B167" s="295"/>
      <c r="C167" s="319" t="s">
        <v>1916</v>
      </c>
      <c r="D167" s="319"/>
      <c r="E167" s="319"/>
      <c r="F167" s="320" t="s">
        <v>1917</v>
      </c>
      <c r="G167" s="356"/>
      <c r="H167" s="357"/>
      <c r="I167" s="357"/>
      <c r="J167" s="319" t="s">
        <v>1918</v>
      </c>
      <c r="K167" s="297"/>
    </row>
    <row r="168" s="1" customFormat="1" ht="5.25" customHeight="1">
      <c r="B168" s="325"/>
      <c r="C168" s="322"/>
      <c r="D168" s="322"/>
      <c r="E168" s="322"/>
      <c r="F168" s="322"/>
      <c r="G168" s="323"/>
      <c r="H168" s="322"/>
      <c r="I168" s="322"/>
      <c r="J168" s="322"/>
      <c r="K168" s="346"/>
    </row>
    <row r="169" s="1" customFormat="1" ht="15" customHeight="1">
      <c r="B169" s="325"/>
      <c r="C169" s="302" t="s">
        <v>1922</v>
      </c>
      <c r="D169" s="302"/>
      <c r="E169" s="302"/>
      <c r="F169" s="324" t="s">
        <v>1919</v>
      </c>
      <c r="G169" s="302"/>
      <c r="H169" s="302" t="s">
        <v>1959</v>
      </c>
      <c r="I169" s="302" t="s">
        <v>1921</v>
      </c>
      <c r="J169" s="302">
        <v>120</v>
      </c>
      <c r="K169" s="346"/>
    </row>
    <row r="170" s="1" customFormat="1" ht="15" customHeight="1">
      <c r="B170" s="325"/>
      <c r="C170" s="302" t="s">
        <v>1968</v>
      </c>
      <c r="D170" s="302"/>
      <c r="E170" s="302"/>
      <c r="F170" s="324" t="s">
        <v>1919</v>
      </c>
      <c r="G170" s="302"/>
      <c r="H170" s="302" t="s">
        <v>1969</v>
      </c>
      <c r="I170" s="302" t="s">
        <v>1921</v>
      </c>
      <c r="J170" s="302" t="s">
        <v>1970</v>
      </c>
      <c r="K170" s="346"/>
    </row>
    <row r="171" s="1" customFormat="1" ht="15" customHeight="1">
      <c r="B171" s="325"/>
      <c r="C171" s="302" t="s">
        <v>87</v>
      </c>
      <c r="D171" s="302"/>
      <c r="E171" s="302"/>
      <c r="F171" s="324" t="s">
        <v>1919</v>
      </c>
      <c r="G171" s="302"/>
      <c r="H171" s="302" t="s">
        <v>1986</v>
      </c>
      <c r="I171" s="302" t="s">
        <v>1921</v>
      </c>
      <c r="J171" s="302" t="s">
        <v>1970</v>
      </c>
      <c r="K171" s="346"/>
    </row>
    <row r="172" s="1" customFormat="1" ht="15" customHeight="1">
      <c r="B172" s="325"/>
      <c r="C172" s="302" t="s">
        <v>1924</v>
      </c>
      <c r="D172" s="302"/>
      <c r="E172" s="302"/>
      <c r="F172" s="324" t="s">
        <v>1925</v>
      </c>
      <c r="G172" s="302"/>
      <c r="H172" s="302" t="s">
        <v>1986</v>
      </c>
      <c r="I172" s="302" t="s">
        <v>1921</v>
      </c>
      <c r="J172" s="302">
        <v>50</v>
      </c>
      <c r="K172" s="346"/>
    </row>
    <row r="173" s="1" customFormat="1" ht="15" customHeight="1">
      <c r="B173" s="325"/>
      <c r="C173" s="302" t="s">
        <v>1927</v>
      </c>
      <c r="D173" s="302"/>
      <c r="E173" s="302"/>
      <c r="F173" s="324" t="s">
        <v>1919</v>
      </c>
      <c r="G173" s="302"/>
      <c r="H173" s="302" t="s">
        <v>1986</v>
      </c>
      <c r="I173" s="302" t="s">
        <v>1929</v>
      </c>
      <c r="J173" s="302"/>
      <c r="K173" s="346"/>
    </row>
    <row r="174" s="1" customFormat="1" ht="15" customHeight="1">
      <c r="B174" s="325"/>
      <c r="C174" s="302" t="s">
        <v>1938</v>
      </c>
      <c r="D174" s="302"/>
      <c r="E174" s="302"/>
      <c r="F174" s="324" t="s">
        <v>1925</v>
      </c>
      <c r="G174" s="302"/>
      <c r="H174" s="302" t="s">
        <v>1986</v>
      </c>
      <c r="I174" s="302" t="s">
        <v>1921</v>
      </c>
      <c r="J174" s="302">
        <v>50</v>
      </c>
      <c r="K174" s="346"/>
    </row>
    <row r="175" s="1" customFormat="1" ht="15" customHeight="1">
      <c r="B175" s="325"/>
      <c r="C175" s="302" t="s">
        <v>1946</v>
      </c>
      <c r="D175" s="302"/>
      <c r="E175" s="302"/>
      <c r="F175" s="324" t="s">
        <v>1925</v>
      </c>
      <c r="G175" s="302"/>
      <c r="H175" s="302" t="s">
        <v>1986</v>
      </c>
      <c r="I175" s="302" t="s">
        <v>1921</v>
      </c>
      <c r="J175" s="302">
        <v>50</v>
      </c>
      <c r="K175" s="346"/>
    </row>
    <row r="176" s="1" customFormat="1" ht="15" customHeight="1">
      <c r="B176" s="325"/>
      <c r="C176" s="302" t="s">
        <v>1944</v>
      </c>
      <c r="D176" s="302"/>
      <c r="E176" s="302"/>
      <c r="F176" s="324" t="s">
        <v>1925</v>
      </c>
      <c r="G176" s="302"/>
      <c r="H176" s="302" t="s">
        <v>1986</v>
      </c>
      <c r="I176" s="302" t="s">
        <v>1921</v>
      </c>
      <c r="J176" s="302">
        <v>50</v>
      </c>
      <c r="K176" s="346"/>
    </row>
    <row r="177" s="1" customFormat="1" ht="15" customHeight="1">
      <c r="B177" s="325"/>
      <c r="C177" s="302" t="s">
        <v>135</v>
      </c>
      <c r="D177" s="302"/>
      <c r="E177" s="302"/>
      <c r="F177" s="324" t="s">
        <v>1919</v>
      </c>
      <c r="G177" s="302"/>
      <c r="H177" s="302" t="s">
        <v>1987</v>
      </c>
      <c r="I177" s="302" t="s">
        <v>1988</v>
      </c>
      <c r="J177" s="302"/>
      <c r="K177" s="346"/>
    </row>
    <row r="178" s="1" customFormat="1" ht="15" customHeight="1">
      <c r="B178" s="325"/>
      <c r="C178" s="302" t="s">
        <v>60</v>
      </c>
      <c r="D178" s="302"/>
      <c r="E178" s="302"/>
      <c r="F178" s="324" t="s">
        <v>1919</v>
      </c>
      <c r="G178" s="302"/>
      <c r="H178" s="302" t="s">
        <v>1989</v>
      </c>
      <c r="I178" s="302" t="s">
        <v>1990</v>
      </c>
      <c r="J178" s="302">
        <v>1</v>
      </c>
      <c r="K178" s="346"/>
    </row>
    <row r="179" s="1" customFormat="1" ht="15" customHeight="1">
      <c r="B179" s="325"/>
      <c r="C179" s="302" t="s">
        <v>56</v>
      </c>
      <c r="D179" s="302"/>
      <c r="E179" s="302"/>
      <c r="F179" s="324" t="s">
        <v>1919</v>
      </c>
      <c r="G179" s="302"/>
      <c r="H179" s="302" t="s">
        <v>1991</v>
      </c>
      <c r="I179" s="302" t="s">
        <v>1921</v>
      </c>
      <c r="J179" s="302">
        <v>20</v>
      </c>
      <c r="K179" s="346"/>
    </row>
    <row r="180" s="1" customFormat="1" ht="15" customHeight="1">
      <c r="B180" s="325"/>
      <c r="C180" s="302" t="s">
        <v>57</v>
      </c>
      <c r="D180" s="302"/>
      <c r="E180" s="302"/>
      <c r="F180" s="324" t="s">
        <v>1919</v>
      </c>
      <c r="G180" s="302"/>
      <c r="H180" s="302" t="s">
        <v>1992</v>
      </c>
      <c r="I180" s="302" t="s">
        <v>1921</v>
      </c>
      <c r="J180" s="302">
        <v>255</v>
      </c>
      <c r="K180" s="346"/>
    </row>
    <row r="181" s="1" customFormat="1" ht="15" customHeight="1">
      <c r="B181" s="325"/>
      <c r="C181" s="302" t="s">
        <v>136</v>
      </c>
      <c r="D181" s="302"/>
      <c r="E181" s="302"/>
      <c r="F181" s="324" t="s">
        <v>1919</v>
      </c>
      <c r="G181" s="302"/>
      <c r="H181" s="302" t="s">
        <v>1883</v>
      </c>
      <c r="I181" s="302" t="s">
        <v>1921</v>
      </c>
      <c r="J181" s="302">
        <v>10</v>
      </c>
      <c r="K181" s="346"/>
    </row>
    <row r="182" s="1" customFormat="1" ht="15" customHeight="1">
      <c r="B182" s="325"/>
      <c r="C182" s="302" t="s">
        <v>137</v>
      </c>
      <c r="D182" s="302"/>
      <c r="E182" s="302"/>
      <c r="F182" s="324" t="s">
        <v>1919</v>
      </c>
      <c r="G182" s="302"/>
      <c r="H182" s="302" t="s">
        <v>1993</v>
      </c>
      <c r="I182" s="302" t="s">
        <v>1954</v>
      </c>
      <c r="J182" s="302"/>
      <c r="K182" s="346"/>
    </row>
    <row r="183" s="1" customFormat="1" ht="15" customHeight="1">
      <c r="B183" s="325"/>
      <c r="C183" s="302" t="s">
        <v>1994</v>
      </c>
      <c r="D183" s="302"/>
      <c r="E183" s="302"/>
      <c r="F183" s="324" t="s">
        <v>1919</v>
      </c>
      <c r="G183" s="302"/>
      <c r="H183" s="302" t="s">
        <v>1995</v>
      </c>
      <c r="I183" s="302" t="s">
        <v>1954</v>
      </c>
      <c r="J183" s="302"/>
      <c r="K183" s="346"/>
    </row>
    <row r="184" s="1" customFormat="1" ht="15" customHeight="1">
      <c r="B184" s="325"/>
      <c r="C184" s="302" t="s">
        <v>1983</v>
      </c>
      <c r="D184" s="302"/>
      <c r="E184" s="302"/>
      <c r="F184" s="324" t="s">
        <v>1919</v>
      </c>
      <c r="G184" s="302"/>
      <c r="H184" s="302" t="s">
        <v>1996</v>
      </c>
      <c r="I184" s="302" t="s">
        <v>1954</v>
      </c>
      <c r="J184" s="302"/>
      <c r="K184" s="346"/>
    </row>
    <row r="185" s="1" customFormat="1" ht="15" customHeight="1">
      <c r="B185" s="325"/>
      <c r="C185" s="302" t="s">
        <v>139</v>
      </c>
      <c r="D185" s="302"/>
      <c r="E185" s="302"/>
      <c r="F185" s="324" t="s">
        <v>1925</v>
      </c>
      <c r="G185" s="302"/>
      <c r="H185" s="302" t="s">
        <v>1997</v>
      </c>
      <c r="I185" s="302" t="s">
        <v>1921</v>
      </c>
      <c r="J185" s="302">
        <v>50</v>
      </c>
      <c r="K185" s="346"/>
    </row>
    <row r="186" s="1" customFormat="1" ht="15" customHeight="1">
      <c r="B186" s="325"/>
      <c r="C186" s="302" t="s">
        <v>1998</v>
      </c>
      <c r="D186" s="302"/>
      <c r="E186" s="302"/>
      <c r="F186" s="324" t="s">
        <v>1925</v>
      </c>
      <c r="G186" s="302"/>
      <c r="H186" s="302" t="s">
        <v>1999</v>
      </c>
      <c r="I186" s="302" t="s">
        <v>2000</v>
      </c>
      <c r="J186" s="302"/>
      <c r="K186" s="346"/>
    </row>
    <row r="187" s="1" customFormat="1" ht="15" customHeight="1">
      <c r="B187" s="325"/>
      <c r="C187" s="302" t="s">
        <v>2001</v>
      </c>
      <c r="D187" s="302"/>
      <c r="E187" s="302"/>
      <c r="F187" s="324" t="s">
        <v>1925</v>
      </c>
      <c r="G187" s="302"/>
      <c r="H187" s="302" t="s">
        <v>2002</v>
      </c>
      <c r="I187" s="302" t="s">
        <v>2000</v>
      </c>
      <c r="J187" s="302"/>
      <c r="K187" s="346"/>
    </row>
    <row r="188" s="1" customFormat="1" ht="15" customHeight="1">
      <c r="B188" s="325"/>
      <c r="C188" s="302" t="s">
        <v>2003</v>
      </c>
      <c r="D188" s="302"/>
      <c r="E188" s="302"/>
      <c r="F188" s="324" t="s">
        <v>1925</v>
      </c>
      <c r="G188" s="302"/>
      <c r="H188" s="302" t="s">
        <v>2004</v>
      </c>
      <c r="I188" s="302" t="s">
        <v>2000</v>
      </c>
      <c r="J188" s="302"/>
      <c r="K188" s="346"/>
    </row>
    <row r="189" s="1" customFormat="1" ht="15" customHeight="1">
      <c r="B189" s="325"/>
      <c r="C189" s="358" t="s">
        <v>2005</v>
      </c>
      <c r="D189" s="302"/>
      <c r="E189" s="302"/>
      <c r="F189" s="324" t="s">
        <v>1925</v>
      </c>
      <c r="G189" s="302"/>
      <c r="H189" s="302" t="s">
        <v>2006</v>
      </c>
      <c r="I189" s="302" t="s">
        <v>2007</v>
      </c>
      <c r="J189" s="359" t="s">
        <v>2008</v>
      </c>
      <c r="K189" s="346"/>
    </row>
    <row r="190" s="1" customFormat="1" ht="15" customHeight="1">
      <c r="B190" s="325"/>
      <c r="C190" s="309" t="s">
        <v>45</v>
      </c>
      <c r="D190" s="302"/>
      <c r="E190" s="302"/>
      <c r="F190" s="324" t="s">
        <v>1919</v>
      </c>
      <c r="G190" s="302"/>
      <c r="H190" s="299" t="s">
        <v>2009</v>
      </c>
      <c r="I190" s="302" t="s">
        <v>2010</v>
      </c>
      <c r="J190" s="302"/>
      <c r="K190" s="346"/>
    </row>
    <row r="191" s="1" customFormat="1" ht="15" customHeight="1">
      <c r="B191" s="325"/>
      <c r="C191" s="309" t="s">
        <v>2011</v>
      </c>
      <c r="D191" s="302"/>
      <c r="E191" s="302"/>
      <c r="F191" s="324" t="s">
        <v>1919</v>
      </c>
      <c r="G191" s="302"/>
      <c r="H191" s="302" t="s">
        <v>2012</v>
      </c>
      <c r="I191" s="302" t="s">
        <v>1954</v>
      </c>
      <c r="J191" s="302"/>
      <c r="K191" s="346"/>
    </row>
    <row r="192" s="1" customFormat="1" ht="15" customHeight="1">
      <c r="B192" s="325"/>
      <c r="C192" s="309" t="s">
        <v>2013</v>
      </c>
      <c r="D192" s="302"/>
      <c r="E192" s="302"/>
      <c r="F192" s="324" t="s">
        <v>1919</v>
      </c>
      <c r="G192" s="302"/>
      <c r="H192" s="302" t="s">
        <v>2014</v>
      </c>
      <c r="I192" s="302" t="s">
        <v>1954</v>
      </c>
      <c r="J192" s="302"/>
      <c r="K192" s="346"/>
    </row>
    <row r="193" s="1" customFormat="1" ht="15" customHeight="1">
      <c r="B193" s="325"/>
      <c r="C193" s="309" t="s">
        <v>2015</v>
      </c>
      <c r="D193" s="302"/>
      <c r="E193" s="302"/>
      <c r="F193" s="324" t="s">
        <v>1925</v>
      </c>
      <c r="G193" s="302"/>
      <c r="H193" s="302" t="s">
        <v>2016</v>
      </c>
      <c r="I193" s="302" t="s">
        <v>1954</v>
      </c>
      <c r="J193" s="302"/>
      <c r="K193" s="346"/>
    </row>
    <row r="194" s="1" customFormat="1" ht="15" customHeight="1">
      <c r="B194" s="352"/>
      <c r="C194" s="360"/>
      <c r="D194" s="334"/>
      <c r="E194" s="334"/>
      <c r="F194" s="334"/>
      <c r="G194" s="334"/>
      <c r="H194" s="334"/>
      <c r="I194" s="334"/>
      <c r="J194" s="334"/>
      <c r="K194" s="353"/>
    </row>
    <row r="195" s="1" customFormat="1" ht="18.75" customHeight="1">
      <c r="B195" s="299"/>
      <c r="C195" s="302"/>
      <c r="D195" s="302"/>
      <c r="E195" s="302"/>
      <c r="F195" s="324"/>
      <c r="G195" s="302"/>
      <c r="H195" s="302"/>
      <c r="I195" s="302"/>
      <c r="J195" s="302"/>
      <c r="K195" s="299"/>
    </row>
    <row r="196" s="1" customFormat="1" ht="18.75" customHeight="1">
      <c r="B196" s="299"/>
      <c r="C196" s="302"/>
      <c r="D196" s="302"/>
      <c r="E196" s="302"/>
      <c r="F196" s="324"/>
      <c r="G196" s="302"/>
      <c r="H196" s="302"/>
      <c r="I196" s="302"/>
      <c r="J196" s="302"/>
      <c r="K196" s="299"/>
    </row>
    <row r="197" s="1" customFormat="1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s="1" customFormat="1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s="1" customFormat="1" ht="21">
      <c r="B199" s="292"/>
      <c r="C199" s="293" t="s">
        <v>2017</v>
      </c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5.5" customHeight="1">
      <c r="B200" s="292"/>
      <c r="C200" s="361" t="s">
        <v>2018</v>
      </c>
      <c r="D200" s="361"/>
      <c r="E200" s="361"/>
      <c r="F200" s="361" t="s">
        <v>2019</v>
      </c>
      <c r="G200" s="362"/>
      <c r="H200" s="361" t="s">
        <v>2020</v>
      </c>
      <c r="I200" s="361"/>
      <c r="J200" s="361"/>
      <c r="K200" s="294"/>
    </row>
    <row r="201" s="1" customFormat="1" ht="5.25" customHeight="1">
      <c r="B201" s="325"/>
      <c r="C201" s="322"/>
      <c r="D201" s="322"/>
      <c r="E201" s="322"/>
      <c r="F201" s="322"/>
      <c r="G201" s="302"/>
      <c r="H201" s="322"/>
      <c r="I201" s="322"/>
      <c r="J201" s="322"/>
      <c r="K201" s="346"/>
    </row>
    <row r="202" s="1" customFormat="1" ht="15" customHeight="1">
      <c r="B202" s="325"/>
      <c r="C202" s="302" t="s">
        <v>2010</v>
      </c>
      <c r="D202" s="302"/>
      <c r="E202" s="302"/>
      <c r="F202" s="324" t="s">
        <v>46</v>
      </c>
      <c r="G202" s="302"/>
      <c r="H202" s="302" t="s">
        <v>2021</v>
      </c>
      <c r="I202" s="302"/>
      <c r="J202" s="302"/>
      <c r="K202" s="346"/>
    </row>
    <row r="203" s="1" customFormat="1" ht="15" customHeight="1">
      <c r="B203" s="325"/>
      <c r="C203" s="331"/>
      <c r="D203" s="302"/>
      <c r="E203" s="302"/>
      <c r="F203" s="324" t="s">
        <v>47</v>
      </c>
      <c r="G203" s="302"/>
      <c r="H203" s="302" t="s">
        <v>2022</v>
      </c>
      <c r="I203" s="302"/>
      <c r="J203" s="302"/>
      <c r="K203" s="346"/>
    </row>
    <row r="204" s="1" customFormat="1" ht="15" customHeight="1">
      <c r="B204" s="325"/>
      <c r="C204" s="331"/>
      <c r="D204" s="302"/>
      <c r="E204" s="302"/>
      <c r="F204" s="324" t="s">
        <v>50</v>
      </c>
      <c r="G204" s="302"/>
      <c r="H204" s="302" t="s">
        <v>2023</v>
      </c>
      <c r="I204" s="302"/>
      <c r="J204" s="302"/>
      <c r="K204" s="346"/>
    </row>
    <row r="205" s="1" customFormat="1" ht="15" customHeight="1">
      <c r="B205" s="325"/>
      <c r="C205" s="302"/>
      <c r="D205" s="302"/>
      <c r="E205" s="302"/>
      <c r="F205" s="324" t="s">
        <v>48</v>
      </c>
      <c r="G205" s="302"/>
      <c r="H205" s="302" t="s">
        <v>2024</v>
      </c>
      <c r="I205" s="302"/>
      <c r="J205" s="302"/>
      <c r="K205" s="346"/>
    </row>
    <row r="206" s="1" customFormat="1" ht="15" customHeight="1">
      <c r="B206" s="325"/>
      <c r="C206" s="302"/>
      <c r="D206" s="302"/>
      <c r="E206" s="302"/>
      <c r="F206" s="324" t="s">
        <v>49</v>
      </c>
      <c r="G206" s="302"/>
      <c r="H206" s="302" t="s">
        <v>2025</v>
      </c>
      <c r="I206" s="302"/>
      <c r="J206" s="302"/>
      <c r="K206" s="346"/>
    </row>
    <row r="207" s="1" customFormat="1" ht="15" customHeight="1">
      <c r="B207" s="325"/>
      <c r="C207" s="302"/>
      <c r="D207" s="302"/>
      <c r="E207" s="302"/>
      <c r="F207" s="324"/>
      <c r="G207" s="302"/>
      <c r="H207" s="302"/>
      <c r="I207" s="302"/>
      <c r="J207" s="302"/>
      <c r="K207" s="346"/>
    </row>
    <row r="208" s="1" customFormat="1" ht="15" customHeight="1">
      <c r="B208" s="325"/>
      <c r="C208" s="302" t="s">
        <v>1966</v>
      </c>
      <c r="D208" s="302"/>
      <c r="E208" s="302"/>
      <c r="F208" s="324" t="s">
        <v>81</v>
      </c>
      <c r="G208" s="302"/>
      <c r="H208" s="302" t="s">
        <v>2026</v>
      </c>
      <c r="I208" s="302"/>
      <c r="J208" s="302"/>
      <c r="K208" s="346"/>
    </row>
    <row r="209" s="1" customFormat="1" ht="15" customHeight="1">
      <c r="B209" s="325"/>
      <c r="C209" s="331"/>
      <c r="D209" s="302"/>
      <c r="E209" s="302"/>
      <c r="F209" s="324" t="s">
        <v>1864</v>
      </c>
      <c r="G209" s="302"/>
      <c r="H209" s="302" t="s">
        <v>1865</v>
      </c>
      <c r="I209" s="302"/>
      <c r="J209" s="302"/>
      <c r="K209" s="346"/>
    </row>
    <row r="210" s="1" customFormat="1" ht="15" customHeight="1">
      <c r="B210" s="325"/>
      <c r="C210" s="302"/>
      <c r="D210" s="302"/>
      <c r="E210" s="302"/>
      <c r="F210" s="324" t="s">
        <v>1862</v>
      </c>
      <c r="G210" s="302"/>
      <c r="H210" s="302" t="s">
        <v>2027</v>
      </c>
      <c r="I210" s="302"/>
      <c r="J210" s="302"/>
      <c r="K210" s="346"/>
    </row>
    <row r="211" s="1" customFormat="1" ht="15" customHeight="1">
      <c r="B211" s="363"/>
      <c r="C211" s="331"/>
      <c r="D211" s="331"/>
      <c r="E211" s="331"/>
      <c r="F211" s="324" t="s">
        <v>1866</v>
      </c>
      <c r="G211" s="309"/>
      <c r="H211" s="350" t="s">
        <v>1867</v>
      </c>
      <c r="I211" s="350"/>
      <c r="J211" s="350"/>
      <c r="K211" s="364"/>
    </row>
    <row r="212" s="1" customFormat="1" ht="15" customHeight="1">
      <c r="B212" s="363"/>
      <c r="C212" s="331"/>
      <c r="D212" s="331"/>
      <c r="E212" s="331"/>
      <c r="F212" s="324" t="s">
        <v>1711</v>
      </c>
      <c r="G212" s="309"/>
      <c r="H212" s="350" t="s">
        <v>2028</v>
      </c>
      <c r="I212" s="350"/>
      <c r="J212" s="350"/>
      <c r="K212" s="364"/>
    </row>
    <row r="213" s="1" customFormat="1" ht="15" customHeight="1">
      <c r="B213" s="363"/>
      <c r="C213" s="331"/>
      <c r="D213" s="331"/>
      <c r="E213" s="331"/>
      <c r="F213" s="365"/>
      <c r="G213" s="309"/>
      <c r="H213" s="366"/>
      <c r="I213" s="366"/>
      <c r="J213" s="366"/>
      <c r="K213" s="364"/>
    </row>
    <row r="214" s="1" customFormat="1" ht="15" customHeight="1">
      <c r="B214" s="363"/>
      <c r="C214" s="302" t="s">
        <v>1990</v>
      </c>
      <c r="D214" s="331"/>
      <c r="E214" s="331"/>
      <c r="F214" s="324">
        <v>1</v>
      </c>
      <c r="G214" s="309"/>
      <c r="H214" s="350" t="s">
        <v>2029</v>
      </c>
      <c r="I214" s="350"/>
      <c r="J214" s="350"/>
      <c r="K214" s="364"/>
    </row>
    <row r="215" s="1" customFormat="1" ht="15" customHeight="1">
      <c r="B215" s="363"/>
      <c r="C215" s="331"/>
      <c r="D215" s="331"/>
      <c r="E215" s="331"/>
      <c r="F215" s="324">
        <v>2</v>
      </c>
      <c r="G215" s="309"/>
      <c r="H215" s="350" t="s">
        <v>2030</v>
      </c>
      <c r="I215" s="350"/>
      <c r="J215" s="350"/>
      <c r="K215" s="364"/>
    </row>
    <row r="216" s="1" customFormat="1" ht="15" customHeight="1">
      <c r="B216" s="363"/>
      <c r="C216" s="331"/>
      <c r="D216" s="331"/>
      <c r="E216" s="331"/>
      <c r="F216" s="324">
        <v>3</v>
      </c>
      <c r="G216" s="309"/>
      <c r="H216" s="350" t="s">
        <v>2031</v>
      </c>
      <c r="I216" s="350"/>
      <c r="J216" s="350"/>
      <c r="K216" s="364"/>
    </row>
    <row r="217" s="1" customFormat="1" ht="15" customHeight="1">
      <c r="B217" s="363"/>
      <c r="C217" s="331"/>
      <c r="D217" s="331"/>
      <c r="E217" s="331"/>
      <c r="F217" s="324">
        <v>4</v>
      </c>
      <c r="G217" s="309"/>
      <c r="H217" s="350" t="s">
        <v>2032</v>
      </c>
      <c r="I217" s="350"/>
      <c r="J217" s="350"/>
      <c r="K217" s="364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Jan, Bc.</dc:creator>
  <cp:lastModifiedBy>Pokorný Jan, Bc.</cp:lastModifiedBy>
  <dcterms:created xsi:type="dcterms:W3CDTF">2019-07-29T15:00:11Z</dcterms:created>
  <dcterms:modified xsi:type="dcterms:W3CDTF">2019-07-29T15:00:19Z</dcterms:modified>
</cp:coreProperties>
</file>